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80" windowHeight="8985" activeTab="0"/>
  </bookViews>
  <sheets>
    <sheet name="závod" sheetId="1" r:id="rId1"/>
    <sheet name="60 m" sheetId="2" r:id="rId2"/>
    <sheet name="600 m" sheetId="3" r:id="rId3"/>
    <sheet name="míček" sheetId="4" r:id="rId4"/>
    <sheet name="dálka" sheetId="5" r:id="rId5"/>
    <sheet name="výška" sheetId="6" r:id="rId6"/>
    <sheet name="pořadí" sheetId="7" r:id="rId7"/>
  </sheets>
  <definedNames/>
  <calcPr fullCalcOnLoad="1"/>
</workbook>
</file>

<file path=xl/sharedStrings.xml><?xml version="1.0" encoding="utf-8"?>
<sst xmlns="http://schemas.openxmlformats.org/spreadsheetml/2006/main" count="321" uniqueCount="60">
  <si>
    <t>POŘADÍ</t>
  </si>
  <si>
    <t>JMÉNO</t>
  </si>
  <si>
    <t>ŠKOLA</t>
  </si>
  <si>
    <t>body</t>
  </si>
  <si>
    <t>míček</t>
  </si>
  <si>
    <t>60m</t>
  </si>
  <si>
    <t>výška</t>
  </si>
  <si>
    <t>dálka</t>
  </si>
  <si>
    <t>celkem</t>
  </si>
  <si>
    <t>:</t>
  </si>
  <si>
    <t>1.</t>
  </si>
  <si>
    <t>2.</t>
  </si>
  <si>
    <t>3.</t>
  </si>
  <si>
    <t>4.</t>
  </si>
  <si>
    <t>5.</t>
  </si>
  <si>
    <t>600 m</t>
  </si>
  <si>
    <t>60 m žákyně mladší</t>
  </si>
  <si>
    <t>Míček žákyně mladší, 4 pokusy</t>
  </si>
  <si>
    <t>Výška žákyně mladší</t>
  </si>
  <si>
    <t>nejlepší</t>
  </si>
  <si>
    <t>Dálka žákyně mladší, 4 pokusy</t>
  </si>
  <si>
    <t>600 m žákyně mladší</t>
  </si>
  <si>
    <t>Mladší žákyně- okresní kolo atletického čtyřboje ZŠ</t>
  </si>
  <si>
    <t>Pořadí družstev mladších žákyň</t>
  </si>
  <si>
    <t>ROČNÍK</t>
  </si>
  <si>
    <t>Základní výška 102 cm, zvyšování po 4 cm.</t>
  </si>
  <si>
    <t>Mlčochová Anika</t>
  </si>
  <si>
    <t>Daňková Denisa</t>
  </si>
  <si>
    <t>Lederhausová Sára</t>
  </si>
  <si>
    <t>Javůrková Tereza</t>
  </si>
  <si>
    <t>Krobová Tereza</t>
  </si>
  <si>
    <t>Hadravová Kateřina</t>
  </si>
  <si>
    <t>Lorenzová Amálie</t>
  </si>
  <si>
    <t>Černínová Anna</t>
  </si>
  <si>
    <t>Lačná Barbora</t>
  </si>
  <si>
    <t>Znamenáčková Adéla</t>
  </si>
  <si>
    <t>Dr. Tyrše Česká Lípa</t>
  </si>
  <si>
    <t>Šimonová Anna</t>
  </si>
  <si>
    <t>Svobodová Anna</t>
  </si>
  <si>
    <t>Pelcová Magdaléna</t>
  </si>
  <si>
    <t>Štěpánková Běla</t>
  </si>
  <si>
    <t>U Lesa Nový Bor</t>
  </si>
  <si>
    <t>Kozderková Petra</t>
  </si>
  <si>
    <t>Češková Vendula</t>
  </si>
  <si>
    <t>Citová Anna</t>
  </si>
  <si>
    <t>Komendová Adriana</t>
  </si>
  <si>
    <t>Čejková Pavla</t>
  </si>
  <si>
    <t>27. 9. 2017 Jablonné v Podještědí</t>
  </si>
  <si>
    <t>Školní Česká Lípa</t>
  </si>
  <si>
    <t>Jablonné v Podj.</t>
  </si>
  <si>
    <t>Hofrová Erika</t>
  </si>
  <si>
    <t>Cvikov</t>
  </si>
  <si>
    <t>Seidlová Tereza</t>
  </si>
  <si>
    <t>Kotenová Nathalie</t>
  </si>
  <si>
    <t>Stehlíková Adéla</t>
  </si>
  <si>
    <t>Skřivánková Natálie</t>
  </si>
  <si>
    <t>Jablonné</t>
  </si>
  <si>
    <t>Tyršova</t>
  </si>
  <si>
    <t>U Lesa</t>
  </si>
  <si>
    <t>Sever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</si>
</sst>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6">
    <font>
      <sz val="10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1" fontId="0" fillId="35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" fontId="5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Alignment="1">
      <alignment/>
    </xf>
    <xf numFmtId="20" fontId="5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46" sqref="H46"/>
    </sheetView>
  </sheetViews>
  <sheetFormatPr defaultColWidth="9.00390625" defaultRowHeight="12.75"/>
  <cols>
    <col min="1" max="1" width="7.75390625" style="0" customWidth="1"/>
    <col min="2" max="2" width="21.25390625" style="0" customWidth="1"/>
    <col min="3" max="3" width="9.125" style="0" customWidth="1"/>
    <col min="4" max="4" width="17.75390625" style="0" customWidth="1"/>
    <col min="5" max="5" width="7.125" style="0" customWidth="1"/>
    <col min="6" max="7" width="5.625" style="0" customWidth="1"/>
    <col min="8" max="10" width="5.375" style="0" customWidth="1"/>
    <col min="11" max="11" width="6.375" style="0" customWidth="1"/>
    <col min="12" max="12" width="5.625" style="0" customWidth="1"/>
    <col min="13" max="13" width="3.00390625" style="0" customWidth="1"/>
    <col min="14" max="14" width="1.12109375" style="0" customWidth="1"/>
    <col min="15" max="15" width="7.125" style="17" customWidth="1"/>
    <col min="16" max="16" width="5.625" style="0" customWidth="1"/>
    <col min="17" max="17" width="9.00390625" style="0" customWidth="1"/>
  </cols>
  <sheetData>
    <row r="1" ht="23.25">
      <c r="A1" s="16" t="s">
        <v>22</v>
      </c>
    </row>
    <row r="3" ht="15.75">
      <c r="A3" s="21" t="s">
        <v>47</v>
      </c>
    </row>
    <row r="5" spans="19:22" ht="12.75">
      <c r="S5" s="1"/>
      <c r="T5" s="1"/>
      <c r="U5" s="1"/>
      <c r="V5" s="1"/>
    </row>
    <row r="6" spans="1:22" ht="12.75">
      <c r="A6" s="2" t="s">
        <v>0</v>
      </c>
      <c r="B6" s="2" t="s">
        <v>1</v>
      </c>
      <c r="C6" s="2" t="s">
        <v>24</v>
      </c>
      <c r="D6" s="2" t="s">
        <v>2</v>
      </c>
      <c r="E6" s="2" t="s">
        <v>4</v>
      </c>
      <c r="F6" s="2" t="s">
        <v>3</v>
      </c>
      <c r="G6" s="2" t="s">
        <v>5</v>
      </c>
      <c r="H6" s="2" t="s">
        <v>3</v>
      </c>
      <c r="I6" s="2" t="s">
        <v>6</v>
      </c>
      <c r="J6" s="2" t="s">
        <v>3</v>
      </c>
      <c r="K6" s="2" t="s">
        <v>7</v>
      </c>
      <c r="L6" s="2" t="s">
        <v>3</v>
      </c>
      <c r="M6" s="32" t="s">
        <v>15</v>
      </c>
      <c r="N6" s="32"/>
      <c r="O6" s="33"/>
      <c r="P6" s="2" t="s">
        <v>3</v>
      </c>
      <c r="Q6" s="2" t="s">
        <v>8</v>
      </c>
      <c r="S6" s="3"/>
      <c r="T6" s="3"/>
      <c r="U6" s="3"/>
      <c r="V6" s="3"/>
    </row>
    <row r="7" spans="1:22" ht="12.75">
      <c r="A7" s="2"/>
      <c r="B7" s="4" t="s">
        <v>26</v>
      </c>
      <c r="C7" s="4"/>
      <c r="D7" s="4" t="s">
        <v>49</v>
      </c>
      <c r="E7" s="5">
        <v>27.32</v>
      </c>
      <c r="F7" s="6">
        <f>IF(E7&lt;8,,IF(E7&lt;8,,SUM(7.86*(POWER((E7-8),1.1)))))</f>
        <v>204.18807759470394</v>
      </c>
      <c r="G7" s="5">
        <v>10.12</v>
      </c>
      <c r="H7" s="6">
        <f>IF(G7&lt;0.1,,IF(G7&gt;13,,SUM(46.0849*(POWER((13-G7),1.81)))))</f>
        <v>312.65044581862804</v>
      </c>
      <c r="I7" s="7">
        <v>114</v>
      </c>
      <c r="J7" s="6">
        <f>IF(I7&lt;75,,IF(I7&lt;75,,SUM(1.84523*(POWER((I7-75),1.348)))))</f>
        <v>257.51681783517006</v>
      </c>
      <c r="K7" s="8">
        <v>0</v>
      </c>
      <c r="L7" s="6">
        <f>IF(K7&lt;210,,IF(K7&lt;210,,SUM(0.188807*(POWER((K7-210),1.41)))))</f>
        <v>0</v>
      </c>
      <c r="M7" s="9">
        <v>2</v>
      </c>
      <c r="N7" s="10" t="s">
        <v>9</v>
      </c>
      <c r="O7" s="18">
        <v>2.58</v>
      </c>
      <c r="P7" s="6">
        <f>IF((M7*60+O7)&lt;0.1,,IF((M7*60+O7)&gt;185,,SUM(0.19889*(POWER((185-(M7*60+O7)),1.88)))))</f>
        <v>471.86919330896455</v>
      </c>
      <c r="Q7" s="11">
        <f>SUM(F7,H7,J7,L7,P7)</f>
        <v>1246.2245345574665</v>
      </c>
      <c r="S7" s="3"/>
      <c r="T7" s="1"/>
      <c r="U7" s="1"/>
      <c r="V7" s="1"/>
    </row>
    <row r="8" spans="1:22" ht="12.75">
      <c r="A8" s="2"/>
      <c r="B8" s="4" t="s">
        <v>27</v>
      </c>
      <c r="C8" s="4"/>
      <c r="D8" s="4" t="s">
        <v>49</v>
      </c>
      <c r="E8" s="5">
        <v>22.8</v>
      </c>
      <c r="F8" s="6">
        <f>IF(E8&lt;8,,IF(E8&lt;8,,SUM(7.86*(POWER((E8-8),1.1)))))</f>
        <v>152.30369261721586</v>
      </c>
      <c r="G8" s="5">
        <v>10.89</v>
      </c>
      <c r="H8" s="6">
        <f>IF(G8&lt;0.1,,IF(G8&gt;13,,SUM(46.0849*(POWER((13-G8),1.81)))))</f>
        <v>178.03684664494332</v>
      </c>
      <c r="I8" s="7">
        <v>0</v>
      </c>
      <c r="J8" s="6">
        <f>IF(I8&lt;75,,IF(I8&lt;75,,SUM(1.84523*(POWER((I8-75),1.348)))))</f>
        <v>0</v>
      </c>
      <c r="K8" s="8">
        <v>0</v>
      </c>
      <c r="L8" s="6">
        <f>IF(K8&lt;210,,IF(K8&lt;210,,SUM(0.188807*(POWER((K8-210),1.41)))))</f>
        <v>0</v>
      </c>
      <c r="M8" s="9">
        <v>2</v>
      </c>
      <c r="N8" s="10" t="s">
        <v>9</v>
      </c>
      <c r="O8" s="18">
        <v>6.09</v>
      </c>
      <c r="P8" s="6">
        <f>IF((M8*60+O8)&lt;0.1,,IF((M8*60+O8)&gt;185,,SUM(0.19889*(POWER((185-(M8*60+O8)),1.88)))))</f>
        <v>423.2220733977597</v>
      </c>
      <c r="Q8" s="11">
        <f>SUM(F8,H8,J8,L8,P8)</f>
        <v>753.5626126599188</v>
      </c>
      <c r="S8" s="3"/>
      <c r="T8" s="1"/>
      <c r="U8" s="1"/>
      <c r="V8" s="1"/>
    </row>
    <row r="9" spans="1:22" ht="12.75">
      <c r="A9" s="2"/>
      <c r="B9" s="4" t="s">
        <v>30</v>
      </c>
      <c r="C9" s="4"/>
      <c r="D9" s="4" t="s">
        <v>49</v>
      </c>
      <c r="E9" s="5">
        <v>23.02</v>
      </c>
      <c r="F9" s="6">
        <f>IF(E9&lt;8,,IF(E9&lt;8,,SUM(7.86*(POWER((E9-8),1.1)))))</f>
        <v>154.79590656240893</v>
      </c>
      <c r="G9" s="5">
        <v>10.05</v>
      </c>
      <c r="H9" s="6">
        <f>IF(G9&lt;0.1,,IF(G9&gt;13,,SUM(46.0849*(POWER((13-G9),1.81)))))</f>
        <v>326.5400826728995</v>
      </c>
      <c r="I9" s="7">
        <v>110</v>
      </c>
      <c r="J9" s="6">
        <f>IF(I9&lt;75,,IF(I9&lt;75,,SUM(1.84523*(POWER((I9-75),1.348)))))</f>
        <v>222.5636477175478</v>
      </c>
      <c r="K9" s="8">
        <v>0</v>
      </c>
      <c r="L9" s="6">
        <f>IF(K9&lt;210,,IF(K9&lt;210,,SUM(0.188807*(POWER((K9-210),1.41)))))</f>
        <v>0</v>
      </c>
      <c r="M9" s="9">
        <v>2</v>
      </c>
      <c r="N9" s="10" t="s">
        <v>9</v>
      </c>
      <c r="O9" s="18">
        <v>19.02</v>
      </c>
      <c r="P9" s="6">
        <f>IF((M9*60+O9)&lt;0.1,,IF((M9*60+O9)&gt;185,,SUM(0.19889*(POWER((185-(M9*60+O9)),1.88)))))</f>
        <v>265.60888920721527</v>
      </c>
      <c r="Q9" s="11">
        <f>SUM(F9,H9,J9,L9,P9)</f>
        <v>969.5085261600715</v>
      </c>
      <c r="S9" s="3"/>
      <c r="T9" s="1"/>
      <c r="U9" s="1"/>
      <c r="V9" s="1"/>
    </row>
    <row r="10" spans="1:22" ht="12.75">
      <c r="A10" s="2"/>
      <c r="B10" s="4" t="s">
        <v>28</v>
      </c>
      <c r="C10" s="4"/>
      <c r="D10" s="4" t="s">
        <v>49</v>
      </c>
      <c r="E10" s="5">
        <v>24.24</v>
      </c>
      <c r="F10" s="6">
        <f>IF(E10&lt;8,,IF(E10&lt;8,,SUM(7.86*(POWER((E10-8),1.1)))))</f>
        <v>168.68139090215763</v>
      </c>
      <c r="G10" s="5">
        <v>9.79</v>
      </c>
      <c r="H10" s="6">
        <f>IF(G10&lt;0.1,,IF(G10&gt;13,,SUM(46.0849*(POWER((13-G10),1.81)))))</f>
        <v>380.4808105238246</v>
      </c>
      <c r="I10" s="7">
        <v>0</v>
      </c>
      <c r="J10" s="6">
        <f>IF(I10&lt;75,,IF(I10&lt;75,,SUM(1.84523*(POWER((I10-75),1.348)))))</f>
        <v>0</v>
      </c>
      <c r="K10" s="8">
        <v>352</v>
      </c>
      <c r="L10" s="6">
        <f>IF(K10&lt;210,,IF(K10&lt;210,,SUM(0.188807*(POWER((K10-210),1.41)))))</f>
        <v>204.5241786560742</v>
      </c>
      <c r="M10" s="9">
        <v>2</v>
      </c>
      <c r="N10" s="10" t="s">
        <v>9</v>
      </c>
      <c r="O10" s="18">
        <v>22.45</v>
      </c>
      <c r="P10" s="6">
        <f>IF((M10*60+O10)&lt;0.1,,IF((M10*60+O10)&gt;185,,SUM(0.19889*(POWER((185-(M10*60+O10)),1.88)))))</f>
        <v>229.585327211356</v>
      </c>
      <c r="Q10" s="11">
        <f>SUM(F10,H10,J10,L10,P10)</f>
        <v>983.2717072934124</v>
      </c>
      <c r="S10" s="3"/>
      <c r="T10" s="1"/>
      <c r="U10" s="1"/>
      <c r="V10" s="1"/>
    </row>
    <row r="11" spans="1:22" ht="12.75">
      <c r="A11" s="2"/>
      <c r="B11" s="4" t="s">
        <v>29</v>
      </c>
      <c r="C11" s="4"/>
      <c r="D11" s="4" t="s">
        <v>49</v>
      </c>
      <c r="E11" s="5">
        <v>24.44</v>
      </c>
      <c r="F11" s="6">
        <f>IF(E11&lt;8,,IF(E11&lt;8,,SUM(7.86*(POWER((E11-8),1.1)))))</f>
        <v>170.96788554449566</v>
      </c>
      <c r="G11" s="5">
        <v>9.86</v>
      </c>
      <c r="H11" s="6">
        <f>IF(G11&lt;0.1,,IF(G11&gt;13,,SUM(46.0849*(POWER((13-G11),1.81)))))</f>
        <v>365.59589646111516</v>
      </c>
      <c r="I11" s="7">
        <v>0</v>
      </c>
      <c r="J11" s="6">
        <f>IF(I11&lt;75,,IF(I11&lt;75,,SUM(1.84523*(POWER((I11-75),1.348)))))</f>
        <v>0</v>
      </c>
      <c r="K11" s="8">
        <v>362</v>
      </c>
      <c r="L11" s="6">
        <f>IF(K11&lt;210,,IF(K11&lt;210,,SUM(0.188807*(POWER((K11-210),1.41)))))</f>
        <v>225.12179901771938</v>
      </c>
      <c r="M11" s="9">
        <v>2</v>
      </c>
      <c r="N11" s="10" t="s">
        <v>9</v>
      </c>
      <c r="O11" s="18">
        <v>20.88</v>
      </c>
      <c r="P11" s="6">
        <f>IF((M11*60+O11)&lt;0.1,,IF((M11*60+O11)&gt;185,,SUM(0.19889*(POWER((185-(M11*60+O11)),1.88)))))</f>
        <v>245.76933526720543</v>
      </c>
      <c r="Q11" s="11">
        <f>SUM(F11,H11,J11,L11,P11)</f>
        <v>1007.4549162905356</v>
      </c>
      <c r="S11" s="3"/>
      <c r="T11" s="1"/>
      <c r="U11" s="1"/>
      <c r="V11" s="1"/>
    </row>
    <row r="12" spans="1:22" ht="12.75">
      <c r="A12" s="2"/>
      <c r="B12" s="4"/>
      <c r="C12" s="4"/>
      <c r="D12" s="4"/>
      <c r="E12" s="5"/>
      <c r="F12" s="6"/>
      <c r="G12" s="5"/>
      <c r="H12" s="6"/>
      <c r="I12" s="7"/>
      <c r="J12" s="6"/>
      <c r="K12" s="8"/>
      <c r="L12" s="6"/>
      <c r="M12" s="9"/>
      <c r="N12" s="10"/>
      <c r="O12" s="18"/>
      <c r="P12" s="6"/>
      <c r="Q12" s="11">
        <f>SUM(Q7:Q11)-MIN(Q7:Q11)</f>
        <v>4206.459684301486</v>
      </c>
      <c r="S12" s="1"/>
      <c r="T12" s="1"/>
      <c r="U12" s="1"/>
      <c r="V12" s="1"/>
    </row>
    <row r="13" spans="1:22" ht="12.75">
      <c r="A13" s="15"/>
      <c r="B13" s="13"/>
      <c r="C13" s="13"/>
      <c r="D13" s="13"/>
      <c r="E13" s="14"/>
      <c r="F13" s="7"/>
      <c r="G13" s="14"/>
      <c r="H13" s="7"/>
      <c r="I13" s="7"/>
      <c r="J13" s="7"/>
      <c r="K13" s="13"/>
      <c r="L13" s="7"/>
      <c r="M13" s="9"/>
      <c r="N13" s="10"/>
      <c r="O13" s="19"/>
      <c r="P13" s="7"/>
      <c r="Q13" s="10"/>
      <c r="S13" s="1"/>
      <c r="T13" s="1"/>
      <c r="U13" s="1"/>
      <c r="V13" s="1"/>
    </row>
    <row r="14" spans="1:17" ht="12.75">
      <c r="A14" s="2"/>
      <c r="B14" s="4" t="s">
        <v>31</v>
      </c>
      <c r="C14" s="4"/>
      <c r="D14" s="4" t="s">
        <v>36</v>
      </c>
      <c r="E14" s="5">
        <v>31.7</v>
      </c>
      <c r="F14" s="6">
        <f>IF(E14&lt;8,,IF(E14&lt;8,,SUM(7.86*(POWER((E14-8),1.1)))))</f>
        <v>255.64995855154586</v>
      </c>
      <c r="G14" s="5">
        <v>9.68</v>
      </c>
      <c r="H14" s="6">
        <f>IF(G14&lt;0.1,,IF(G14&gt;13,,SUM(46.0849*(POWER((13-G14),1.81)))))</f>
        <v>404.4069223737867</v>
      </c>
      <c r="I14" s="7">
        <v>130</v>
      </c>
      <c r="J14" s="6">
        <f>IF(I14&lt;75,,IF(I14&lt;75,,SUM(1.84523*(POWER((I14-75),1.348)))))</f>
        <v>409.31665113934156</v>
      </c>
      <c r="K14" s="8">
        <v>0</v>
      </c>
      <c r="L14" s="6">
        <f>IF(K14&lt;210,,IF(K14&lt;210,,SUM(0.188807*(POWER((K14-210),1.41)))))</f>
        <v>0</v>
      </c>
      <c r="M14" s="9">
        <v>2</v>
      </c>
      <c r="N14" s="10" t="s">
        <v>9</v>
      </c>
      <c r="O14" s="18">
        <v>5.24</v>
      </c>
      <c r="P14" s="6">
        <f>IF((M14*60+O14)&lt;0.1,,IF((M14*60+O14)&gt;185,,SUM(0.19889*(POWER((185-(M14*60+O14)),1.88)))))</f>
        <v>434.7752912772991</v>
      </c>
      <c r="Q14" s="11">
        <f>SUM(F14,H14,J14,L14,P14)</f>
        <v>1504.1488233419732</v>
      </c>
    </row>
    <row r="15" spans="1:17" ht="12.75">
      <c r="A15" s="2"/>
      <c r="B15" s="4" t="s">
        <v>32</v>
      </c>
      <c r="C15" s="4"/>
      <c r="D15" s="4" t="s">
        <v>36</v>
      </c>
      <c r="E15" s="5">
        <v>25.99</v>
      </c>
      <c r="F15" s="6">
        <f>IF(E15&lt;8,,IF(E15&lt;8,,SUM(7.86*(POWER((E15-8),1.1)))))</f>
        <v>188.78036685709736</v>
      </c>
      <c r="G15" s="5">
        <v>9.18</v>
      </c>
      <c r="H15" s="6">
        <f>IF(G15&lt;0.1,,IF(G15&gt;13,,SUM(46.0849*(POWER((13-G15),1.81)))))</f>
        <v>521.3067356071506</v>
      </c>
      <c r="I15" s="7">
        <v>138</v>
      </c>
      <c r="J15" s="6">
        <f>IF(I15&lt;75,,IF(I15&lt;75,,SUM(1.84523*(POWER((I15-75),1.348)))))</f>
        <v>491.54305854329834</v>
      </c>
      <c r="K15" s="8">
        <v>0</v>
      </c>
      <c r="L15" s="6">
        <f>IF(K15&lt;210,,IF(K15&lt;210,,SUM(0.188807*(POWER((K15-210),1.41)))))</f>
        <v>0</v>
      </c>
      <c r="M15" s="9">
        <v>1</v>
      </c>
      <c r="N15" s="10" t="s">
        <v>9</v>
      </c>
      <c r="O15" s="18">
        <v>57.31</v>
      </c>
      <c r="P15" s="6">
        <f>IF((M15*60+O15)&lt;0.1,,IF((M15*60+O15)&gt;185,,SUM(0.19889*(POWER((185-(M15*60+O15)),1.88)))))</f>
        <v>549.5396518492845</v>
      </c>
      <c r="Q15" s="11">
        <f>SUM(F15,H15,J15,L15,P15)</f>
        <v>1751.1698128568305</v>
      </c>
    </row>
    <row r="16" spans="1:17" ht="12.75">
      <c r="A16" s="2"/>
      <c r="B16" s="4" t="s">
        <v>33</v>
      </c>
      <c r="C16" s="4"/>
      <c r="D16" s="4" t="s">
        <v>36</v>
      </c>
      <c r="E16" s="5">
        <v>29.01</v>
      </c>
      <c r="F16" s="6">
        <f>IF(E16&lt;8,,IF(E16&lt;8,,SUM(7.86*(POWER((E16-8),1.1)))))</f>
        <v>223.91913288861272</v>
      </c>
      <c r="G16" s="5">
        <v>9.16</v>
      </c>
      <c r="H16" s="6">
        <f>IF(G16&lt;0.1,,IF(G16&gt;13,,SUM(46.0849*(POWER((13-G16),1.81)))))</f>
        <v>526.2573391802931</v>
      </c>
      <c r="I16" s="7">
        <v>0</v>
      </c>
      <c r="J16" s="6">
        <f>IF(I16&lt;75,,IF(I16&lt;75,,SUM(1.84523*(POWER((I16-75),1.348)))))</f>
        <v>0</v>
      </c>
      <c r="K16" s="8">
        <v>422</v>
      </c>
      <c r="L16" s="6">
        <f>IF(K16&lt;210,,IF(K16&lt;210,,SUM(0.188807*(POWER((K16-210),1.41)))))</f>
        <v>359.8749815270188</v>
      </c>
      <c r="M16" s="9">
        <v>2</v>
      </c>
      <c r="N16" s="10" t="s">
        <v>9</v>
      </c>
      <c r="O16" s="18">
        <v>3.4</v>
      </c>
      <c r="P16" s="6">
        <f>IF((M16*60+O16)&lt;0.1,,IF((M16*60+O16)&gt;185,,SUM(0.19889*(POWER((185-(M16*60+O16)),1.88)))))</f>
        <v>460.2827367188535</v>
      </c>
      <c r="Q16" s="11">
        <f>SUM(F16,H16,J16,L16,P16)</f>
        <v>1570.3341903147782</v>
      </c>
    </row>
    <row r="17" spans="1:17" ht="12.75">
      <c r="A17" s="2"/>
      <c r="B17" s="4" t="s">
        <v>34</v>
      </c>
      <c r="C17" s="4"/>
      <c r="D17" s="4" t="s">
        <v>36</v>
      </c>
      <c r="E17" s="5">
        <v>19.2</v>
      </c>
      <c r="F17" s="6">
        <f>IF(E17&lt;8,,IF(E17&lt;8,,SUM(7.86*(POWER((E17-8),1.1)))))</f>
        <v>112.08883903823853</v>
      </c>
      <c r="G17" s="5">
        <v>9.51</v>
      </c>
      <c r="H17" s="6">
        <f>IF(G17&lt;0.1,,IF(G17&gt;13,,SUM(46.0849*(POWER((13-G17),1.81)))))</f>
        <v>442.66243865336224</v>
      </c>
      <c r="I17" s="7">
        <v>0</v>
      </c>
      <c r="J17" s="6">
        <f>IF(I17&lt;75,,IF(I17&lt;75,,SUM(1.84523*(POWER((I17-75),1.348)))))</f>
        <v>0</v>
      </c>
      <c r="K17" s="8">
        <v>385</v>
      </c>
      <c r="L17" s="6">
        <f>IF(K17&lt;210,,IF(K17&lt;210,,SUM(0.188807*(POWER((K17-210),1.41)))))</f>
        <v>274.60076344711894</v>
      </c>
      <c r="M17" s="9">
        <v>2</v>
      </c>
      <c r="N17" s="10" t="s">
        <v>9</v>
      </c>
      <c r="O17" s="18">
        <v>22.72</v>
      </c>
      <c r="P17" s="6">
        <f>IF((M17*60+O17)&lt;0.1,,IF((M17*60+O17)&gt;185,,SUM(0.19889*(POWER((185-(M17*60+O17)),1.88)))))</f>
        <v>226.8541390672902</v>
      </c>
      <c r="Q17" s="11">
        <f>SUM(F17,H17,J17,L17,P17)</f>
        <v>1056.2061802060098</v>
      </c>
    </row>
    <row r="18" spans="1:17" ht="12.75">
      <c r="A18" s="2"/>
      <c r="B18" s="4" t="s">
        <v>35</v>
      </c>
      <c r="C18" s="4"/>
      <c r="D18" s="4" t="s">
        <v>36</v>
      </c>
      <c r="E18" s="5">
        <v>26.96</v>
      </c>
      <c r="F18" s="6">
        <f>IF(E18&lt;8,,IF(E18&lt;8,,SUM(7.86*(POWER((E18-8),1.1)))))</f>
        <v>200.00677739535857</v>
      </c>
      <c r="G18" s="5">
        <v>10.45</v>
      </c>
      <c r="H18" s="6">
        <f>IF(G18&lt;0.1,,IF(G18&gt;13,,SUM(46.0849*(POWER((13-G18),1.81)))))</f>
        <v>250.83975968619444</v>
      </c>
      <c r="I18" s="7">
        <v>0</v>
      </c>
      <c r="J18" s="6">
        <f>IF(I18&lt;75,,IF(I18&lt;75,,SUM(1.84523*(POWER((I18-75),1.348)))))</f>
        <v>0</v>
      </c>
      <c r="K18" s="8">
        <v>334</v>
      </c>
      <c r="L18" s="6">
        <f>IF(K18&lt;210,,IF(K18&lt;210,,SUM(0.188807*(POWER((K18-210),1.41)))))</f>
        <v>168.94395924261713</v>
      </c>
      <c r="M18" s="9">
        <v>2</v>
      </c>
      <c r="N18" s="10" t="s">
        <v>9</v>
      </c>
      <c r="O18" s="18">
        <v>29.9</v>
      </c>
      <c r="P18" s="6">
        <f>IF((M18*60+O18)&lt;0.1,,IF((M18*60+O18)&gt;185,,SUM(0.19889*(POWER((185-(M18*60+O18)),1.88)))))</f>
        <v>159.87859634560394</v>
      </c>
      <c r="Q18" s="11">
        <f>SUM(F18,H18,J18,L18,P18)</f>
        <v>779.669092669774</v>
      </c>
    </row>
    <row r="19" spans="1:17" ht="12.75">
      <c r="A19" s="2"/>
      <c r="B19" s="4"/>
      <c r="C19" s="4"/>
      <c r="D19" s="4"/>
      <c r="E19" s="5"/>
      <c r="F19" s="6"/>
      <c r="G19" s="5"/>
      <c r="H19" s="6"/>
      <c r="I19" s="7"/>
      <c r="J19" s="6"/>
      <c r="K19" s="8"/>
      <c r="L19" s="6"/>
      <c r="M19" s="9"/>
      <c r="N19" s="10"/>
      <c r="O19" s="18"/>
      <c r="P19" s="6"/>
      <c r="Q19" s="11">
        <f>SUM(Q14:Q18)-MIN(Q14:Q18)</f>
        <v>5881.859006719592</v>
      </c>
    </row>
    <row r="20" spans="1:17" ht="12.75">
      <c r="A20" s="15"/>
      <c r="B20" s="13"/>
      <c r="C20" s="13"/>
      <c r="D20" s="13"/>
      <c r="E20" s="14"/>
      <c r="F20" s="7"/>
      <c r="G20" s="14"/>
      <c r="H20" s="7"/>
      <c r="I20" s="7"/>
      <c r="J20" s="7"/>
      <c r="K20" s="13"/>
      <c r="L20" s="7"/>
      <c r="M20" s="9"/>
      <c r="N20" s="10"/>
      <c r="O20" s="19"/>
      <c r="P20" s="7"/>
      <c r="Q20" s="10"/>
    </row>
    <row r="21" spans="1:17" ht="12.75">
      <c r="A21" s="2"/>
      <c r="B21" s="20" t="s">
        <v>37</v>
      </c>
      <c r="C21" s="20"/>
      <c r="D21" s="4" t="s">
        <v>41</v>
      </c>
      <c r="E21" s="5">
        <v>27.1</v>
      </c>
      <c r="F21" s="6">
        <f>IF(E21&lt;8,,IF(E21&lt;8,,SUM(7.86*(POWER((E21-8),1.1)))))</f>
        <v>201.6319034665483</v>
      </c>
      <c r="G21" s="5">
        <v>9.42</v>
      </c>
      <c r="H21" s="6">
        <f>IF(G21&lt;0.1,,IF(G21&gt;13,,SUM(46.0849*(POWER((13-G21),1.81)))))</f>
        <v>463.53969179803136</v>
      </c>
      <c r="I21" s="7">
        <v>126</v>
      </c>
      <c r="J21" s="6">
        <f>IF(I21&lt;75,,IF(I21&lt;75,,SUM(1.84523*(POWER((I21-75),1.348)))))</f>
        <v>369.70481276350023</v>
      </c>
      <c r="K21" s="8">
        <v>0</v>
      </c>
      <c r="L21" s="6">
        <f>IF(K21&lt;210,,IF(K21&lt;210,,SUM(0.188807*(POWER((K21-210),1.41)))))</f>
        <v>0</v>
      </c>
      <c r="M21" s="9">
        <v>2</v>
      </c>
      <c r="N21" s="10" t="s">
        <v>9</v>
      </c>
      <c r="O21" s="18">
        <v>19.62</v>
      </c>
      <c r="P21" s="6">
        <f>IF((M21*60+O21)&lt;0.1,,IF((M21*60+O21)&gt;185,,SUM(0.19889*(POWER((185-(M21*60+O21)),1.88)))))</f>
        <v>259.13029644429776</v>
      </c>
      <c r="Q21" s="11">
        <f>SUM(F21,H21,J21,L21,P21)</f>
        <v>1294.0067044723776</v>
      </c>
    </row>
    <row r="22" spans="1:17" ht="12.75">
      <c r="A22" s="2"/>
      <c r="B22" s="4" t="s">
        <v>50</v>
      </c>
      <c r="C22" s="4"/>
      <c r="D22" s="4" t="s">
        <v>41</v>
      </c>
      <c r="E22" s="5">
        <v>25.86</v>
      </c>
      <c r="F22" s="6">
        <f>IF(E22&lt;8,,IF(E22&lt;8,,SUM(7.86*(POWER((E22-8),1.1)))))</f>
        <v>187.2803214198846</v>
      </c>
      <c r="G22" s="5">
        <v>9.81</v>
      </c>
      <c r="H22" s="6">
        <f>IF(G22&lt;0.1,,IF(G22&gt;13,,SUM(46.0849*(POWER((13-G22),1.81)))))</f>
        <v>376.2008615272117</v>
      </c>
      <c r="I22" s="7">
        <v>0</v>
      </c>
      <c r="J22" s="6">
        <f>IF(I22&lt;75,,IF(I22&lt;75,,SUM(1.84523*(POWER((I22-75),1.348)))))</f>
        <v>0</v>
      </c>
      <c r="K22" s="8">
        <v>378</v>
      </c>
      <c r="L22" s="6">
        <f>IF(K22&lt;210,,IF(K22&lt;210,,SUM(0.188807*(POWER((K22-210),1.41)))))</f>
        <v>259.24129301774065</v>
      </c>
      <c r="M22" s="9">
        <v>2</v>
      </c>
      <c r="N22" s="10" t="s">
        <v>9</v>
      </c>
      <c r="O22" s="18">
        <v>22.3</v>
      </c>
      <c r="P22" s="6">
        <f>IF((M22*60+O22)&lt;0.1,,IF((M22*60+O22)&gt;185,,SUM(0.19889*(POWER((185-(M22*60+O22)),1.88)))))</f>
        <v>231.10926310202782</v>
      </c>
      <c r="Q22" s="11">
        <f>SUM(F22,H22,J22,L22,P22)</f>
        <v>1053.8317390668647</v>
      </c>
    </row>
    <row r="23" spans="1:17" ht="12.75">
      <c r="A23" s="2"/>
      <c r="B23" s="4" t="s">
        <v>38</v>
      </c>
      <c r="C23" s="4"/>
      <c r="D23" s="4" t="s">
        <v>41</v>
      </c>
      <c r="E23" s="5">
        <v>32.91</v>
      </c>
      <c r="F23" s="6">
        <f>IF(E23&lt;8,,IF(E23&lt;8,,SUM(7.86*(POWER((E23-8),1.1)))))</f>
        <v>270.0434490995402</v>
      </c>
      <c r="G23" s="5">
        <v>9.5</v>
      </c>
      <c r="H23" s="6">
        <f>IF(G23&lt;0.1,,IF(G23&gt;13,,SUM(46.0849*(POWER((13-G23),1.81)))))</f>
        <v>444.9608587873315</v>
      </c>
      <c r="I23" s="7">
        <v>110</v>
      </c>
      <c r="J23" s="6">
        <f>IF(I23&lt;75,,IF(I23&lt;75,,SUM(1.84523*(POWER((I23-75),1.348)))))</f>
        <v>222.5636477175478</v>
      </c>
      <c r="K23" s="8">
        <v>0</v>
      </c>
      <c r="L23" s="6">
        <f>IF(K23&lt;210,,IF(K23&lt;210,,SUM(0.188807*(POWER((K23-210),1.41)))))</f>
        <v>0</v>
      </c>
      <c r="M23" s="9">
        <v>2</v>
      </c>
      <c r="N23" s="10" t="s">
        <v>9</v>
      </c>
      <c r="O23" s="18">
        <v>7.97</v>
      </c>
      <c r="P23" s="6">
        <f>IF((M23*60+O23)&lt;0.1,,IF((M23*60+O23)&gt;185,,SUM(0.19889*(POWER((185-(M23*60+O23)),1.88)))))</f>
        <v>398.18719185595046</v>
      </c>
      <c r="Q23" s="11">
        <f>SUM(F23,H23,J23,L23,P23)</f>
        <v>1335.7551474603702</v>
      </c>
    </row>
    <row r="24" spans="1:17" ht="12.75">
      <c r="A24" s="2"/>
      <c r="B24" s="4" t="s">
        <v>39</v>
      </c>
      <c r="C24" s="4"/>
      <c r="D24" s="4" t="s">
        <v>41</v>
      </c>
      <c r="E24" s="5">
        <v>39.13</v>
      </c>
      <c r="F24" s="6">
        <f>IF(E24&lt;8,,IF(E24&lt;8,,SUM(7.86*(POWER((E24-8),1.1)))))</f>
        <v>345.0798326816553</v>
      </c>
      <c r="G24" s="5">
        <v>9.6</v>
      </c>
      <c r="H24" s="6">
        <f>IF(G24&lt;0.1,,IF(G24&gt;13,,SUM(46.0849*(POWER((13-G24),1.81)))))</f>
        <v>422.21677998073017</v>
      </c>
      <c r="I24" s="7">
        <v>0</v>
      </c>
      <c r="J24" s="6">
        <f>IF(I24&lt;75,,IF(I24&lt;75,,SUM(1.84523*(POWER((I24-75),1.348)))))</f>
        <v>0</v>
      </c>
      <c r="K24" s="8">
        <v>380</v>
      </c>
      <c r="L24" s="6">
        <f>IF(K24&lt;210,,IF(K24&lt;210,,SUM(0.188807*(POWER((K24-210),1.41)))))</f>
        <v>263.60343840122874</v>
      </c>
      <c r="M24" s="9">
        <v>2</v>
      </c>
      <c r="N24" s="10" t="s">
        <v>9</v>
      </c>
      <c r="O24" s="18">
        <v>24.07</v>
      </c>
      <c r="P24" s="6">
        <f>IF((M24*60+O24)&lt;0.1,,IF((M24*60+O24)&gt;185,,SUM(0.19889*(POWER((185-(M24*60+O24)),1.88)))))</f>
        <v>213.42801621699212</v>
      </c>
      <c r="Q24" s="11">
        <f>SUM(F24,H24,J24,L24,P24)</f>
        <v>1244.3280672806063</v>
      </c>
    </row>
    <row r="25" spans="1:17" ht="12.75">
      <c r="A25" s="2"/>
      <c r="B25" s="4" t="s">
        <v>40</v>
      </c>
      <c r="C25" s="4"/>
      <c r="D25" s="4" t="s">
        <v>41</v>
      </c>
      <c r="E25" s="5">
        <v>21.73</v>
      </c>
      <c r="F25" s="6">
        <f>IF(E25&lt;8,,IF(E25&lt;8,,SUM(7.86*(POWER((E25-8),1.1)))))</f>
        <v>140.23620061132874</v>
      </c>
      <c r="G25" s="5">
        <v>9.63</v>
      </c>
      <c r="H25" s="6">
        <f>IF(G25&lt;0.1,,IF(G25&gt;13,,SUM(46.0849*(POWER((13-G25),1.81)))))</f>
        <v>415.49783963150725</v>
      </c>
      <c r="I25" s="7">
        <v>0</v>
      </c>
      <c r="J25" s="6">
        <f>IF(I25&lt;75,,IF(I25&lt;75,,SUM(1.84523*(POWER((I25-75),1.348)))))</f>
        <v>0</v>
      </c>
      <c r="K25" s="8">
        <v>391</v>
      </c>
      <c r="L25" s="6">
        <f>IF(K25&lt;210,,IF(K25&lt;210,,SUM(0.188807*(POWER((K25-210),1.41)))))</f>
        <v>287.9684323976434</v>
      </c>
      <c r="M25" s="9">
        <v>2</v>
      </c>
      <c r="N25" s="10" t="s">
        <v>9</v>
      </c>
      <c r="O25" s="18">
        <v>9.5</v>
      </c>
      <c r="P25" s="6">
        <f>IF((M25*60+O25)&lt;0.1,,IF((M25*60+O25)&gt;185,,SUM(0.19889*(POWER((185-(M25*60+O25)),1.88)))))</f>
        <v>378.3413037126985</v>
      </c>
      <c r="Q25" s="11">
        <f>SUM(F25,H25,J25,L25,P25)</f>
        <v>1222.0437763531781</v>
      </c>
    </row>
    <row r="26" spans="1:17" ht="12.75">
      <c r="A26" s="2"/>
      <c r="B26" s="4"/>
      <c r="C26" s="4"/>
      <c r="D26" s="4"/>
      <c r="E26" s="5"/>
      <c r="F26" s="6"/>
      <c r="G26" s="5"/>
      <c r="H26" s="6"/>
      <c r="I26" s="7"/>
      <c r="J26" s="6"/>
      <c r="K26" s="8"/>
      <c r="L26" s="6"/>
      <c r="M26" s="9"/>
      <c r="N26" s="10"/>
      <c r="O26" s="18"/>
      <c r="P26" s="6"/>
      <c r="Q26" s="11">
        <f>SUM(Q21:Q25)-MIN(Q21:Q25)</f>
        <v>5096.133695566532</v>
      </c>
    </row>
    <row r="27" spans="1:17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31"/>
      <c r="P27" s="8"/>
      <c r="Q27" s="8"/>
    </row>
    <row r="28" spans="1:17" ht="12.75">
      <c r="A28" s="2"/>
      <c r="B28" s="4" t="s">
        <v>42</v>
      </c>
      <c r="C28" s="4"/>
      <c r="D28" s="4" t="s">
        <v>48</v>
      </c>
      <c r="E28" s="5">
        <v>32.98</v>
      </c>
      <c r="F28" s="6">
        <f>IF(E28&lt;8,,IF(E28&lt;8,,SUM(7.86*(POWER((E28-8),1.1)))))</f>
        <v>270.87830516967426</v>
      </c>
      <c r="G28" s="5">
        <v>9.9</v>
      </c>
      <c r="H28" s="6">
        <f>IF(G28&lt;0.1,,IF(G28&gt;13,,SUM(46.0849*(POWER((13-G28),1.81)))))</f>
        <v>357.20975895746386</v>
      </c>
      <c r="I28" s="7">
        <v>0</v>
      </c>
      <c r="J28" s="6">
        <f>IF(I28&lt;75,,IF(I28&lt;75,,SUM(1.84523*(POWER((I28-75),1.348)))))</f>
        <v>0</v>
      </c>
      <c r="K28" s="8">
        <v>408</v>
      </c>
      <c r="L28" s="6">
        <f>IF(K28&lt;210,,IF(K28&lt;210,,SUM(0.188807*(POWER((K28-210),1.41)))))</f>
        <v>326.82555695750466</v>
      </c>
      <c r="M28" s="9">
        <v>2</v>
      </c>
      <c r="N28" s="10" t="s">
        <v>9</v>
      </c>
      <c r="O28" s="18">
        <v>20.17</v>
      </c>
      <c r="P28" s="6">
        <f>IF((M28*60+O28)&lt;0.1,,IF((M28*60+O28)&gt;185,,SUM(0.19889*(POWER((185-(M28*60+O28)),1.88)))))</f>
        <v>253.25741914816868</v>
      </c>
      <c r="Q28" s="11">
        <f>SUM(F28,H28,J28,L28,P28)</f>
        <v>1208.1710402328115</v>
      </c>
    </row>
    <row r="29" spans="1:17" ht="12.75">
      <c r="A29" s="2"/>
      <c r="B29" s="4" t="s">
        <v>43</v>
      </c>
      <c r="C29" s="4"/>
      <c r="D29" s="4" t="s">
        <v>48</v>
      </c>
      <c r="E29" s="5">
        <v>23.97</v>
      </c>
      <c r="F29" s="6">
        <f>IF(E29&lt;8,,IF(E29&lt;8,,SUM(7.86*(POWER((E29-8),1.1)))))</f>
        <v>165.59909300127651</v>
      </c>
      <c r="G29" s="5">
        <v>10.75</v>
      </c>
      <c r="H29" s="6">
        <f>IF(G29&lt;0.1,,IF(G29&gt;13,,SUM(46.0849*(POWER((13-G29),1.81)))))</f>
        <v>199.99033470222298</v>
      </c>
      <c r="I29" s="7">
        <v>0</v>
      </c>
      <c r="J29" s="6">
        <f>IF(I29&lt;75,,IF(I29&lt;75,,SUM(1.84523*(POWER((I29-75),1.348)))))</f>
        <v>0</v>
      </c>
      <c r="K29" s="8">
        <v>0</v>
      </c>
      <c r="L29" s="6">
        <f>IF(K29&lt;210,,IF(K29&lt;210,,SUM(0.188807*(POWER((K29-210),1.41)))))</f>
        <v>0</v>
      </c>
      <c r="M29" s="9">
        <v>2</v>
      </c>
      <c r="N29" s="10" t="s">
        <v>9</v>
      </c>
      <c r="O29" s="18">
        <v>30.52</v>
      </c>
      <c r="P29" s="6">
        <f>IF((M29*60+O29)&lt;0.1,,IF((M29*60+O29)&gt;185,,SUM(0.19889*(POWER((185-(M29*60+O29)),1.88)))))</f>
        <v>154.61064473649157</v>
      </c>
      <c r="Q29" s="11">
        <f>SUM(F29,H29,J29,L29,P29)</f>
        <v>520.2000724399911</v>
      </c>
    </row>
    <row r="30" spans="1:17" ht="12.75">
      <c r="A30" s="2"/>
      <c r="B30" s="4" t="s">
        <v>44</v>
      </c>
      <c r="C30" s="4"/>
      <c r="D30" s="4" t="s">
        <v>48</v>
      </c>
      <c r="E30" s="5">
        <v>25.1</v>
      </c>
      <c r="F30" s="6">
        <f>IF(E30&lt;8,,IF(E30&lt;8,,SUM(7.86*(POWER((E30-8),1.1)))))</f>
        <v>178.53290327413185</v>
      </c>
      <c r="G30" s="5">
        <v>11.01</v>
      </c>
      <c r="H30" s="6">
        <f>IF(G30&lt;0.1,,IF(G30&gt;13,,SUM(46.0849*(POWER((13-G30),1.81)))))</f>
        <v>160.13369237108472</v>
      </c>
      <c r="I30" s="7">
        <v>0</v>
      </c>
      <c r="J30" s="6">
        <f>IF(I30&lt;75,,IF(I30&lt;75,,SUM(1.84523*(POWER((I30-75),1.348)))))</f>
        <v>0</v>
      </c>
      <c r="K30" s="8">
        <v>313</v>
      </c>
      <c r="L30" s="6">
        <f>IF(K30&lt;210,,IF(K30&lt;210,,SUM(0.188807*(POWER((K30-210),1.41)))))</f>
        <v>130.05246210679195</v>
      </c>
      <c r="M30" s="9">
        <v>2</v>
      </c>
      <c r="N30" s="10" t="s">
        <v>9</v>
      </c>
      <c r="O30" s="18">
        <v>49.58</v>
      </c>
      <c r="P30" s="6">
        <f>IF((M30*60+O30)&lt;0.1,,IF((M30*60+O30)&gt;185,,SUM(0.19889*(POWER((185-(M30*60+O30)),1.88)))))</f>
        <v>34.057406291908265</v>
      </c>
      <c r="Q30" s="11">
        <f>SUM(F30,H30,J30,L30,P30)</f>
        <v>502.7764640439168</v>
      </c>
    </row>
    <row r="31" spans="1:17" ht="12.75">
      <c r="A31" s="2"/>
      <c r="B31" s="4" t="s">
        <v>45</v>
      </c>
      <c r="C31" s="4"/>
      <c r="D31" s="4" t="s">
        <v>48</v>
      </c>
      <c r="E31" s="5">
        <v>28.92</v>
      </c>
      <c r="F31" s="6">
        <f>IF(E31&lt;8,,IF(E31&lt;8,,SUM(7.86*(POWER((E31-8),1.1)))))</f>
        <v>222.86424283538415</v>
      </c>
      <c r="G31" s="5">
        <v>10.45</v>
      </c>
      <c r="H31" s="6">
        <f>IF(G31&lt;0.1,,IF(G31&gt;13,,SUM(46.0849*(POWER((13-G31),1.81)))))</f>
        <v>250.83975968619444</v>
      </c>
      <c r="I31" s="7">
        <v>0</v>
      </c>
      <c r="J31" s="6">
        <f>IF(I31&lt;75,,IF(I31&lt;75,,SUM(1.84523*(POWER((I31-75),1.348)))))</f>
        <v>0</v>
      </c>
      <c r="K31" s="8">
        <v>330</v>
      </c>
      <c r="L31" s="6">
        <f>IF(K31&lt;210,,IF(K31&lt;210,,SUM(0.188807*(POWER((K31-210),1.41)))))</f>
        <v>161.31087561662866</v>
      </c>
      <c r="M31" s="9">
        <v>2</v>
      </c>
      <c r="N31" s="10" t="s">
        <v>9</v>
      </c>
      <c r="O31" s="18">
        <v>34.05</v>
      </c>
      <c r="P31" s="6">
        <f>IF((M31*60+O31)&lt;0.1,,IF((M31*60+O31)&gt;185,,SUM(0.19889*(POWER((185-(M31*60+O31)),1.88)))))</f>
        <v>126.19872757616669</v>
      </c>
      <c r="Q31" s="11">
        <f>SUM(F31,H31,J31,L31,P31)</f>
        <v>761.2136057143739</v>
      </c>
    </row>
    <row r="32" spans="1:17" ht="12.75">
      <c r="A32" s="2"/>
      <c r="B32" s="4" t="s">
        <v>46</v>
      </c>
      <c r="C32" s="4"/>
      <c r="D32" s="4" t="s">
        <v>48</v>
      </c>
      <c r="E32" s="5">
        <v>39.91</v>
      </c>
      <c r="F32" s="6">
        <f>IF(E32&lt;8,,IF(E32&lt;8,,SUM(7.86*(POWER((E32-8),1.1)))))</f>
        <v>354.6026939490472</v>
      </c>
      <c r="G32" s="5">
        <v>9.76</v>
      </c>
      <c r="H32" s="6">
        <f>IF(G32&lt;0.1,,IF(G32&gt;13,,SUM(46.0849*(POWER((13-G32),1.81)))))</f>
        <v>386.9413280713534</v>
      </c>
      <c r="I32" s="7">
        <v>114</v>
      </c>
      <c r="J32" s="6">
        <f>IF(I32&lt;75,,IF(I32&lt;75,,SUM(1.84523*(POWER((I32-75),1.348)))))</f>
        <v>257.51681783517006</v>
      </c>
      <c r="K32" s="8">
        <v>0</v>
      </c>
      <c r="L32" s="6">
        <f>IF(K32&lt;210,,IF(K32&lt;210,,SUM(0.188807*(POWER((K32-210),1.41)))))</f>
        <v>0</v>
      </c>
      <c r="M32" s="9"/>
      <c r="N32" s="10" t="s">
        <v>9</v>
      </c>
      <c r="O32" s="18"/>
      <c r="P32" s="6">
        <f>IF((M32*60+O32)&lt;0.1,,IF((M32*60+O32)&gt;185,,SUM(0.19889*(POWER((185-(M32*60+O32)),1.88)))))</f>
        <v>0</v>
      </c>
      <c r="Q32" s="11">
        <f>SUM(F32,H32,J32,L32,P32)</f>
        <v>999.0608398555706</v>
      </c>
    </row>
    <row r="33" spans="1:17" ht="12.75">
      <c r="A33" s="2"/>
      <c r="B33" s="4"/>
      <c r="C33" s="4"/>
      <c r="D33" s="4"/>
      <c r="E33" s="5"/>
      <c r="F33" s="6"/>
      <c r="G33" s="5"/>
      <c r="H33" s="6"/>
      <c r="I33" s="7"/>
      <c r="J33" s="6"/>
      <c r="K33" s="8"/>
      <c r="L33" s="6"/>
      <c r="M33" s="9"/>
      <c r="N33" s="10"/>
      <c r="O33" s="18"/>
      <c r="P33" s="6"/>
      <c r="Q33" s="11">
        <f>SUM(Q28:Q32)-MIN(Q28:Q32)</f>
        <v>3488.645558242747</v>
      </c>
    </row>
    <row r="34" spans="1:17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31"/>
      <c r="P34" s="8"/>
      <c r="Q34" s="8"/>
    </row>
    <row r="35" spans="1:17" ht="12.75">
      <c r="A35" s="2"/>
      <c r="B35" s="4" t="s">
        <v>52</v>
      </c>
      <c r="C35" s="4"/>
      <c r="D35" s="4" t="s">
        <v>51</v>
      </c>
      <c r="E35" s="5">
        <v>33.17</v>
      </c>
      <c r="F35" s="6">
        <f>IF(E35&lt;8,,IF(E35&lt;8,,SUM(7.86*(POWER((E35-8),1.1)))))</f>
        <v>273.1455208305194</v>
      </c>
      <c r="G35" s="5">
        <v>9.49</v>
      </c>
      <c r="H35" s="6">
        <f>IF(G35&lt;0.1,,IF(G35&gt;13,,SUM(46.0849*(POWER((13-G35),1.81)))))</f>
        <v>447.2646042863242</v>
      </c>
      <c r="I35" s="7">
        <v>110</v>
      </c>
      <c r="J35" s="6">
        <f>IF(I35&lt;75,,IF(I35&lt;75,,SUM(1.84523*(POWER((I35-75),1.348)))))</f>
        <v>222.5636477175478</v>
      </c>
      <c r="K35" s="8">
        <v>0</v>
      </c>
      <c r="L35" s="6">
        <f>IF(K35&lt;210,,IF(K35&lt;210,,SUM(0.188807*(POWER((K35-210),1.41)))))</f>
        <v>0</v>
      </c>
      <c r="M35" s="9">
        <v>2</v>
      </c>
      <c r="N35" s="10" t="s">
        <v>9</v>
      </c>
      <c r="O35" s="18">
        <v>18.71</v>
      </c>
      <c r="P35" s="6">
        <f>IF((M35*60+O35)&lt;0.1,,IF((M35*60+O35)&gt;185,,SUM(0.19889*(POWER((185-(M35*60+O35)),1.88)))))</f>
        <v>268.9854864891053</v>
      </c>
      <c r="Q35" s="11">
        <f>SUM(F35,H35,J35,L35,P35)</f>
        <v>1211.9592593234968</v>
      </c>
    </row>
    <row r="36" spans="1:17" ht="12.75">
      <c r="A36" s="2"/>
      <c r="B36" s="4" t="s">
        <v>53</v>
      </c>
      <c r="C36" s="4"/>
      <c r="D36" s="4" t="s">
        <v>51</v>
      </c>
      <c r="E36" s="5">
        <v>27.34</v>
      </c>
      <c r="F36" s="6">
        <f>IF(E36&lt;8,,IF(E36&lt;8,,SUM(7.86*(POWER((E36-8),1.1)))))</f>
        <v>204.42060192944575</v>
      </c>
      <c r="G36" s="5">
        <v>10.38</v>
      </c>
      <c r="H36" s="6">
        <f>IF(G36&lt;0.1,,IF(G36&gt;13,,SUM(46.0849*(POWER((13-G36),1.81)))))</f>
        <v>263.4413763829849</v>
      </c>
      <c r="I36" s="7">
        <v>102</v>
      </c>
      <c r="J36" s="6">
        <f>IF(I36&lt;75,,IF(I36&lt;75,,SUM(1.84523*(POWER((I36-75),1.348)))))</f>
        <v>156.8660139016228</v>
      </c>
      <c r="K36" s="8">
        <v>0</v>
      </c>
      <c r="L36" s="6">
        <f>IF(K36&lt;210,,IF(K36&lt;210,,SUM(0.188807*(POWER((K36-210),1.41)))))</f>
        <v>0</v>
      </c>
      <c r="M36" s="9">
        <v>2</v>
      </c>
      <c r="N36" s="10" t="s">
        <v>9</v>
      </c>
      <c r="O36" s="18">
        <v>43.05</v>
      </c>
      <c r="P36" s="6">
        <f>IF((M36*60+O36)&lt;0.1,,IF((M36*60+O36)&gt;185,,SUM(0.19889*(POWER((185-(M36*60+O36)),1.88)))))</f>
        <v>66.14695457913314</v>
      </c>
      <c r="Q36" s="11">
        <f>SUM(F36,H36,J36,L36,P36)</f>
        <v>690.8749467931866</v>
      </c>
    </row>
    <row r="37" spans="1:17" ht="12.75">
      <c r="A37" s="2"/>
      <c r="B37" s="4" t="s">
        <v>54</v>
      </c>
      <c r="C37" s="4"/>
      <c r="D37" s="4" t="s">
        <v>51</v>
      </c>
      <c r="E37" s="5">
        <v>10.4</v>
      </c>
      <c r="F37" s="6">
        <f>IF(E37&lt;8,,IF(E37&lt;8,,SUM(7.86*(POWER((E37-8),1.1)))))</f>
        <v>20.589931980856015</v>
      </c>
      <c r="G37" s="5">
        <v>9.9</v>
      </c>
      <c r="H37" s="6">
        <f>IF(G37&lt;0.1,,IF(G37&gt;13,,SUM(46.0849*(POWER((13-G37),1.81)))))</f>
        <v>357.20975895746386</v>
      </c>
      <c r="I37" s="7">
        <v>0</v>
      </c>
      <c r="J37" s="6">
        <f>IF(I37&lt;75,,IF(I37&lt;75,,SUM(1.84523*(POWER((I37-75),1.348)))))</f>
        <v>0</v>
      </c>
      <c r="K37" s="8">
        <v>348</v>
      </c>
      <c r="L37" s="6">
        <f>IF(K37&lt;210,,IF(K37&lt;210,,SUM(0.188807*(POWER((K37-210),1.41)))))</f>
        <v>196.44799629493463</v>
      </c>
      <c r="M37" s="9">
        <v>2</v>
      </c>
      <c r="N37" s="10" t="s">
        <v>9</v>
      </c>
      <c r="O37" s="18">
        <v>25.71</v>
      </c>
      <c r="P37" s="6">
        <f>IF((M37*60+O37)&lt;0.1,,IF((M37*60+O37)&gt;185,,SUM(0.19889*(POWER((185-(M37*60+O37)),1.88)))))</f>
        <v>197.63468320525067</v>
      </c>
      <c r="Q37" s="11">
        <f>SUM(F37,H37,J37,L37,P37)</f>
        <v>771.8823704385052</v>
      </c>
    </row>
    <row r="38" spans="1:17" ht="12.75">
      <c r="A38" s="2"/>
      <c r="B38" s="4" t="s">
        <v>55</v>
      </c>
      <c r="C38" s="4"/>
      <c r="D38" s="4" t="s">
        <v>51</v>
      </c>
      <c r="E38" s="5">
        <v>25.65</v>
      </c>
      <c r="F38" s="6">
        <f>IF(E38&lt;8,,IF(E38&lt;8,,SUM(7.86*(POWER((E38-8),1.1)))))</f>
        <v>184.85947986416494</v>
      </c>
      <c r="G38" s="5">
        <v>10.19</v>
      </c>
      <c r="H38" s="6">
        <f>IF(G38&lt;0.1,,IF(G38&gt;13,,SUM(46.0849*(POWER((13-G38),1.81)))))</f>
        <v>299.03160268242846</v>
      </c>
      <c r="I38" s="7">
        <v>0</v>
      </c>
      <c r="J38" s="6">
        <f>IF(I38&lt;75,,IF(I38&lt;75,,SUM(1.84523*(POWER((I38-75),1.348)))))</f>
        <v>0</v>
      </c>
      <c r="K38" s="8">
        <v>336</v>
      </c>
      <c r="L38" s="6">
        <f>IF(K38&lt;210,,IF(K38&lt;210,,SUM(0.188807*(POWER((K38-210),1.41)))))</f>
        <v>172.79873558292235</v>
      </c>
      <c r="M38" s="9">
        <v>2</v>
      </c>
      <c r="N38" s="10" t="s">
        <v>9</v>
      </c>
      <c r="O38" s="18">
        <v>49.19</v>
      </c>
      <c r="P38" s="6">
        <f>IF((M38*60+O38)&lt;0.1,,IF((M38*60+O38)&gt;185,,SUM(0.19889*(POWER((185-(M38*60+O38)),1.88)))))</f>
        <v>35.694792628172166</v>
      </c>
      <c r="Q38" s="11">
        <f>SUM(F38,H38,J38,L38,P38)</f>
        <v>692.3846107576879</v>
      </c>
    </row>
    <row r="39" spans="1:17" ht="12.75">
      <c r="A39" s="2"/>
      <c r="B39" s="4"/>
      <c r="C39" s="4"/>
      <c r="D39" s="4"/>
      <c r="E39" s="5"/>
      <c r="F39" s="6">
        <f>IF(E39&lt;8,,IF(E39&lt;8,,SUM(7.86*(POWER((E39-8),1.1)))))</f>
        <v>0</v>
      </c>
      <c r="G39" s="5"/>
      <c r="H39" s="6">
        <f>IF(G39&lt;0.1,,IF(G39&gt;13,,SUM(46.0849*(POWER((13-G39),1.81)))))</f>
        <v>0</v>
      </c>
      <c r="I39" s="7"/>
      <c r="J39" s="6">
        <f>IF(I39&lt;75,,IF(I39&lt;75,,SUM(1.84523*(POWER((I39-75),1.348)))))</f>
        <v>0</v>
      </c>
      <c r="K39" s="8"/>
      <c r="L39" s="6">
        <f>IF(K39&lt;210,,IF(K39&lt;210,,SUM(0.188807*(POWER((K39-210),1.41)))))</f>
        <v>0</v>
      </c>
      <c r="M39" s="9"/>
      <c r="N39" s="10" t="s">
        <v>9</v>
      </c>
      <c r="O39" s="18"/>
      <c r="P39" s="6">
        <f>IF((M39*60+O39)&lt;0.1,,IF((M39*60+O39)&gt;185,,SUM(0.19889*(POWER((185-(M39*60+O39)),1.88)))))</f>
        <v>0</v>
      </c>
      <c r="Q39" s="11">
        <f>SUM(F39,H39,J39,L39,P39)</f>
        <v>0</v>
      </c>
    </row>
    <row r="40" spans="1:17" ht="12.75">
      <c r="A40" s="2"/>
      <c r="B40" s="4"/>
      <c r="C40" s="4"/>
      <c r="D40" s="4"/>
      <c r="E40" s="5"/>
      <c r="F40" s="6"/>
      <c r="G40" s="5"/>
      <c r="H40" s="6"/>
      <c r="I40" s="7"/>
      <c r="J40" s="6"/>
      <c r="K40" s="8"/>
      <c r="L40" s="6"/>
      <c r="M40" s="9"/>
      <c r="N40" s="10"/>
      <c r="O40" s="18"/>
      <c r="P40" s="6"/>
      <c r="Q40" s="11">
        <f>SUM(Q35:Q39)-MIN(Q35:Q39)</f>
        <v>3367.1011873128764</v>
      </c>
    </row>
    <row r="41" spans="1:3" ht="12.75">
      <c r="A41" s="12"/>
      <c r="C41" s="29"/>
    </row>
    <row r="42" spans="1:3" ht="12.75">
      <c r="A42" s="12"/>
      <c r="C42" s="29"/>
    </row>
    <row r="43" spans="1:4" ht="12.75">
      <c r="A43" s="12">
        <v>1</v>
      </c>
      <c r="B43" t="s">
        <v>36</v>
      </c>
      <c r="C43" s="34">
        <f>Q18</f>
        <v>779.669092669774</v>
      </c>
      <c r="D43" s="29">
        <v>5881.859006719592</v>
      </c>
    </row>
    <row r="44" spans="1:4" ht="12.75">
      <c r="A44" s="12">
        <v>2</v>
      </c>
      <c r="B44" t="s">
        <v>41</v>
      </c>
      <c r="C44" s="34">
        <f>Q25</f>
        <v>1222.0437763531781</v>
      </c>
      <c r="D44" s="29">
        <v>5096.133695566532</v>
      </c>
    </row>
    <row r="45" spans="1:4" ht="12.75">
      <c r="A45" s="12">
        <v>3</v>
      </c>
      <c r="B45" t="s">
        <v>49</v>
      </c>
      <c r="C45" s="34">
        <f>Q14</f>
        <v>1504.1488233419732</v>
      </c>
      <c r="D45" s="29">
        <v>4206.459684301486</v>
      </c>
    </row>
    <row r="46" spans="1:4" ht="12.75">
      <c r="A46" s="12">
        <v>4</v>
      </c>
      <c r="B46" t="s">
        <v>48</v>
      </c>
      <c r="C46" s="34">
        <f>Q33</f>
        <v>3488.645558242747</v>
      </c>
      <c r="D46" s="29">
        <v>3488.645558242747</v>
      </c>
    </row>
    <row r="47" spans="1:4" ht="12.75">
      <c r="A47" s="12">
        <v>5</v>
      </c>
      <c r="B47" t="s">
        <v>51</v>
      </c>
      <c r="C47" s="34">
        <f>Q40</f>
        <v>3367.1011873128764</v>
      </c>
      <c r="D47" s="29">
        <v>3367.1011873128764</v>
      </c>
    </row>
    <row r="48" ht="12.75">
      <c r="C48" s="35"/>
    </row>
  </sheetData>
  <sheetProtection/>
  <mergeCells count="1">
    <mergeCell ref="M6:O6"/>
  </mergeCells>
  <printOptions/>
  <pageMargins left="0.48" right="0.59" top="0.63" bottom="0.5" header="0.24" footer="0.36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6.00390625" style="0" customWidth="1"/>
    <col min="2" max="2" width="29.375" style="0" customWidth="1"/>
    <col min="3" max="3" width="24.875" style="0" customWidth="1"/>
  </cols>
  <sheetData>
    <row r="1" ht="15.75">
      <c r="B1" s="23" t="s">
        <v>16</v>
      </c>
    </row>
    <row r="4" spans="1:5" ht="15">
      <c r="A4" s="22"/>
      <c r="B4" s="8" t="s">
        <v>44</v>
      </c>
      <c r="C4" s="8" t="s">
        <v>48</v>
      </c>
      <c r="D4" s="8"/>
      <c r="E4" s="8"/>
    </row>
    <row r="5" spans="1:5" ht="15">
      <c r="A5" s="22"/>
      <c r="B5" s="8" t="s">
        <v>46</v>
      </c>
      <c r="C5" s="8" t="s">
        <v>48</v>
      </c>
      <c r="D5" s="8"/>
      <c r="E5" s="8"/>
    </row>
    <row r="6" spans="1:5" ht="15">
      <c r="A6" s="22" t="s">
        <v>10</v>
      </c>
      <c r="B6" s="8" t="s">
        <v>33</v>
      </c>
      <c r="C6" s="8" t="s">
        <v>36</v>
      </c>
      <c r="D6" s="8"/>
      <c r="E6" s="8"/>
    </row>
    <row r="7" spans="1:5" ht="15">
      <c r="A7" s="22"/>
      <c r="B7" s="8" t="s">
        <v>43</v>
      </c>
      <c r="C7" s="8" t="s">
        <v>48</v>
      </c>
      <c r="D7" s="8"/>
      <c r="E7" s="8"/>
    </row>
    <row r="8" spans="1:5" ht="15">
      <c r="A8" s="22"/>
      <c r="B8" s="8" t="s">
        <v>27</v>
      </c>
      <c r="C8" s="8" t="s">
        <v>49</v>
      </c>
      <c r="D8" s="8"/>
      <c r="E8" s="8"/>
    </row>
    <row r="9" spans="1:5" ht="15">
      <c r="A9" s="22"/>
      <c r="B9" s="8"/>
      <c r="C9" s="8"/>
      <c r="D9" s="8"/>
      <c r="E9" s="8"/>
    </row>
    <row r="10" spans="1:5" ht="15">
      <c r="A10" s="22"/>
      <c r="B10" s="8"/>
      <c r="C10" s="8"/>
      <c r="D10" s="8"/>
      <c r="E10" s="8"/>
    </row>
    <row r="11" spans="1:5" ht="15">
      <c r="A11" s="22"/>
      <c r="B11" s="8" t="s">
        <v>31</v>
      </c>
      <c r="C11" s="8" t="s">
        <v>36</v>
      </c>
      <c r="D11" s="8"/>
      <c r="E11" s="8"/>
    </row>
    <row r="12" spans="1:5" ht="15">
      <c r="A12" s="22"/>
      <c r="B12" s="8" t="s">
        <v>50</v>
      </c>
      <c r="C12" s="8" t="s">
        <v>41</v>
      </c>
      <c r="D12" s="8"/>
      <c r="E12" s="8"/>
    </row>
    <row r="13" spans="1:5" ht="15">
      <c r="A13" s="22"/>
      <c r="B13" s="8" t="s">
        <v>29</v>
      </c>
      <c r="C13" s="8" t="s">
        <v>49</v>
      </c>
      <c r="D13" s="8"/>
      <c r="E13" s="8"/>
    </row>
    <row r="14" spans="1:5" ht="15">
      <c r="A14" s="22" t="s">
        <v>11</v>
      </c>
      <c r="B14" s="8" t="s">
        <v>45</v>
      </c>
      <c r="C14" s="8" t="s">
        <v>48</v>
      </c>
      <c r="D14" s="8"/>
      <c r="E14" s="8"/>
    </row>
    <row r="15" spans="1:5" ht="15">
      <c r="A15" s="22"/>
      <c r="B15" s="13" t="s">
        <v>53</v>
      </c>
      <c r="C15" s="13" t="s">
        <v>51</v>
      </c>
      <c r="D15" s="8"/>
      <c r="E15" s="8"/>
    </row>
    <row r="16" spans="1:5" ht="15">
      <c r="A16" s="22"/>
      <c r="B16" s="8"/>
      <c r="C16" s="8"/>
      <c r="D16" s="8"/>
      <c r="E16" s="8"/>
    </row>
    <row r="17" spans="1:5" ht="15">
      <c r="A17" s="22"/>
      <c r="B17" s="8"/>
      <c r="C17" s="8"/>
      <c r="D17" s="8"/>
      <c r="E17" s="8"/>
    </row>
    <row r="18" spans="1:5" ht="15">
      <c r="A18" s="22"/>
      <c r="B18" s="8" t="s">
        <v>42</v>
      </c>
      <c r="C18" s="8" t="s">
        <v>48</v>
      </c>
      <c r="D18" s="8"/>
      <c r="E18" s="8"/>
    </row>
    <row r="19" spans="1:5" ht="15">
      <c r="A19" s="22"/>
      <c r="B19" s="13" t="s">
        <v>30</v>
      </c>
      <c r="C19" s="13" t="s">
        <v>49</v>
      </c>
      <c r="D19" s="8"/>
      <c r="E19" s="8"/>
    </row>
    <row r="20" spans="1:5" ht="15">
      <c r="A20" s="22"/>
      <c r="B20" s="13" t="s">
        <v>34</v>
      </c>
      <c r="C20" s="13" t="s">
        <v>36</v>
      </c>
      <c r="D20" s="8"/>
      <c r="E20" s="8"/>
    </row>
    <row r="21" spans="1:5" ht="15">
      <c r="A21" s="30" t="s">
        <v>12</v>
      </c>
      <c r="B21" s="13" t="s">
        <v>28</v>
      </c>
      <c r="C21" s="13" t="s">
        <v>49</v>
      </c>
      <c r="D21" s="8"/>
      <c r="E21" s="8"/>
    </row>
    <row r="22" spans="1:5" ht="15">
      <c r="A22" s="22"/>
      <c r="B22" s="8" t="s">
        <v>32</v>
      </c>
      <c r="C22" s="8" t="s">
        <v>36</v>
      </c>
      <c r="D22" s="8"/>
      <c r="E22" s="8"/>
    </row>
    <row r="23" spans="1:5" ht="15">
      <c r="A23" s="22"/>
      <c r="B23" s="8"/>
      <c r="C23" s="8"/>
      <c r="D23" s="8"/>
      <c r="E23" s="8"/>
    </row>
    <row r="24" spans="1:5" ht="15">
      <c r="A24" s="22"/>
      <c r="B24" s="8"/>
      <c r="C24" s="8"/>
      <c r="D24" s="8"/>
      <c r="E24" s="8"/>
    </row>
    <row r="25" spans="1:5" ht="15">
      <c r="A25" s="22"/>
      <c r="B25" s="8" t="s">
        <v>26</v>
      </c>
      <c r="C25" s="8" t="s">
        <v>49</v>
      </c>
      <c r="D25" s="8"/>
      <c r="E25" s="8"/>
    </row>
    <row r="26" spans="1:5" ht="15">
      <c r="A26" s="22"/>
      <c r="B26" s="8" t="s">
        <v>39</v>
      </c>
      <c r="C26" s="8" t="s">
        <v>41</v>
      </c>
      <c r="D26" s="8"/>
      <c r="E26" s="8"/>
    </row>
    <row r="27" spans="1:5" ht="15">
      <c r="A27" s="22"/>
      <c r="B27" s="13" t="s">
        <v>52</v>
      </c>
      <c r="C27" s="13" t="s">
        <v>51</v>
      </c>
      <c r="D27" s="8"/>
      <c r="E27" s="8"/>
    </row>
    <row r="28" spans="1:5" ht="15">
      <c r="A28" s="30" t="s">
        <v>13</v>
      </c>
      <c r="B28" s="8" t="s">
        <v>55</v>
      </c>
      <c r="C28" s="8" t="s">
        <v>51</v>
      </c>
      <c r="D28" s="8"/>
      <c r="E28" s="8"/>
    </row>
    <row r="29" spans="1:5" ht="15">
      <c r="A29" s="22"/>
      <c r="B29" s="8" t="s">
        <v>54</v>
      </c>
      <c r="C29" s="8" t="s">
        <v>51</v>
      </c>
      <c r="D29" s="8"/>
      <c r="E29" s="8"/>
    </row>
    <row r="30" spans="1:5" ht="15">
      <c r="A30" s="22"/>
      <c r="B30" s="8"/>
      <c r="C30" s="8"/>
      <c r="D30" s="8"/>
      <c r="E30" s="8"/>
    </row>
    <row r="31" spans="1:5" ht="15">
      <c r="A31" s="22"/>
      <c r="B31" s="8"/>
      <c r="C31" s="8"/>
      <c r="D31" s="8"/>
      <c r="E31" s="8"/>
    </row>
    <row r="32" spans="2:5" ht="15.75" customHeight="1">
      <c r="B32" s="8" t="s">
        <v>38</v>
      </c>
      <c r="C32" s="8" t="s">
        <v>41</v>
      </c>
      <c r="D32" s="8"/>
      <c r="E32" s="8"/>
    </row>
    <row r="33" spans="2:5" ht="15" customHeight="1">
      <c r="B33" s="8" t="s">
        <v>37</v>
      </c>
      <c r="C33" s="8" t="s">
        <v>41</v>
      </c>
      <c r="D33" s="8"/>
      <c r="E33" s="8"/>
    </row>
    <row r="34" spans="1:5" ht="14.25" customHeight="1">
      <c r="A34" t="s">
        <v>14</v>
      </c>
      <c r="B34" s="8" t="s">
        <v>40</v>
      </c>
      <c r="C34" s="8" t="s">
        <v>41</v>
      </c>
      <c r="D34" s="8"/>
      <c r="E34" s="8"/>
    </row>
    <row r="35" spans="2:5" ht="14.25" customHeight="1">
      <c r="B35" s="8" t="s">
        <v>35</v>
      </c>
      <c r="C35" s="8" t="s">
        <v>36</v>
      </c>
      <c r="D35" s="8"/>
      <c r="E35" s="8"/>
    </row>
    <row r="36" spans="2:5" ht="12.75">
      <c r="B36" s="8"/>
      <c r="C36" s="8"/>
      <c r="D36" s="8"/>
      <c r="E36" s="8"/>
    </row>
    <row r="37" spans="2:5" ht="12.75">
      <c r="B37" s="8"/>
      <c r="C37" s="8"/>
      <c r="D37" s="8"/>
      <c r="E3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0">
      <selection activeCell="I25" sqref="I24:I25"/>
    </sheetView>
  </sheetViews>
  <sheetFormatPr defaultColWidth="9.00390625" defaultRowHeight="12.75"/>
  <cols>
    <col min="2" max="2" width="30.625" style="0" customWidth="1"/>
    <col min="3" max="3" width="21.25390625" style="0" customWidth="1"/>
  </cols>
  <sheetData>
    <row r="1" spans="1:2" ht="15.75">
      <c r="A1" s="22"/>
      <c r="B1" s="23" t="s">
        <v>21</v>
      </c>
    </row>
    <row r="2" ht="15">
      <c r="A2" s="22"/>
    </row>
    <row r="3" spans="1:5" ht="15">
      <c r="A3" s="22"/>
      <c r="B3" s="8" t="s">
        <v>52</v>
      </c>
      <c r="C3" s="8" t="s">
        <v>51</v>
      </c>
      <c r="D3" s="8"/>
      <c r="E3" s="8"/>
    </row>
    <row r="4" spans="1:5" ht="15">
      <c r="A4" s="22"/>
      <c r="B4" s="8" t="s">
        <v>53</v>
      </c>
      <c r="C4" s="8" t="s">
        <v>51</v>
      </c>
      <c r="D4" s="8"/>
      <c r="E4" s="8"/>
    </row>
    <row r="5" spans="1:5" ht="15">
      <c r="A5" s="22"/>
      <c r="B5" s="8" t="s">
        <v>54</v>
      </c>
      <c r="C5" s="8" t="s">
        <v>51</v>
      </c>
      <c r="D5" s="8"/>
      <c r="E5" s="8"/>
    </row>
    <row r="6" spans="1:5" ht="15">
      <c r="A6" s="22"/>
      <c r="B6" s="8" t="s">
        <v>55</v>
      </c>
      <c r="C6" s="8" t="s">
        <v>51</v>
      </c>
      <c r="D6" s="8"/>
      <c r="E6" s="8"/>
    </row>
    <row r="7" spans="1:5" ht="15">
      <c r="A7" s="22" t="s">
        <v>10</v>
      </c>
      <c r="B7" s="8" t="s">
        <v>26</v>
      </c>
      <c r="C7" s="8" t="s">
        <v>56</v>
      </c>
      <c r="D7" s="8"/>
      <c r="E7" s="8"/>
    </row>
    <row r="8" spans="1:5" ht="15">
      <c r="A8" s="22"/>
      <c r="B8" s="8" t="s">
        <v>27</v>
      </c>
      <c r="C8" s="8" t="s">
        <v>56</v>
      </c>
      <c r="D8" s="8"/>
      <c r="E8" s="8"/>
    </row>
    <row r="9" spans="1:5" ht="15">
      <c r="A9" s="22"/>
      <c r="B9" s="8" t="s">
        <v>30</v>
      </c>
      <c r="C9" s="8" t="s">
        <v>56</v>
      </c>
      <c r="D9" s="8"/>
      <c r="E9" s="8"/>
    </row>
    <row r="10" spans="1:5" ht="15">
      <c r="A10" s="22"/>
      <c r="B10" s="8" t="s">
        <v>28</v>
      </c>
      <c r="C10" s="8" t="s">
        <v>56</v>
      </c>
      <c r="D10" s="8"/>
      <c r="E10" s="8"/>
    </row>
    <row r="11" spans="1:5" ht="15">
      <c r="A11" s="22"/>
      <c r="B11" s="8" t="s">
        <v>29</v>
      </c>
      <c r="C11" s="8" t="s">
        <v>56</v>
      </c>
      <c r="D11" s="8"/>
      <c r="E11" s="8"/>
    </row>
    <row r="12" spans="1:5" ht="15">
      <c r="A12" s="22"/>
      <c r="B12" s="8"/>
      <c r="C12" s="8"/>
      <c r="D12" s="8"/>
      <c r="E12" s="8"/>
    </row>
    <row r="13" spans="1:5" ht="15">
      <c r="A13" s="22"/>
      <c r="B13" s="13"/>
      <c r="C13" s="13"/>
      <c r="D13" s="8"/>
      <c r="E13" s="8"/>
    </row>
    <row r="14" spans="1:5" ht="15">
      <c r="A14" s="22"/>
      <c r="B14" s="8" t="s">
        <v>31</v>
      </c>
      <c r="C14" s="8" t="s">
        <v>57</v>
      </c>
      <c r="D14" s="8"/>
      <c r="E14" s="8"/>
    </row>
    <row r="15" spans="1:5" ht="15">
      <c r="A15" s="22"/>
      <c r="B15" s="8" t="s">
        <v>32</v>
      </c>
      <c r="C15" s="8" t="s">
        <v>57</v>
      </c>
      <c r="D15" s="8"/>
      <c r="E15" s="8"/>
    </row>
    <row r="16" spans="1:5" ht="15">
      <c r="A16" s="22"/>
      <c r="B16" s="8" t="s">
        <v>33</v>
      </c>
      <c r="C16" s="8" t="s">
        <v>57</v>
      </c>
      <c r="D16" s="8"/>
      <c r="E16" s="8"/>
    </row>
    <row r="17" spans="1:5" ht="15">
      <c r="A17" s="22"/>
      <c r="B17" s="8" t="s">
        <v>34</v>
      </c>
      <c r="C17" s="8" t="s">
        <v>57</v>
      </c>
      <c r="D17" s="8"/>
      <c r="E17" s="8"/>
    </row>
    <row r="18" spans="1:5" ht="15">
      <c r="A18" s="22"/>
      <c r="B18" s="8" t="s">
        <v>35</v>
      </c>
      <c r="C18" s="8" t="s">
        <v>57</v>
      </c>
      <c r="D18" s="8"/>
      <c r="E18" s="8"/>
    </row>
    <row r="19" spans="1:5" ht="15">
      <c r="A19" s="22" t="s">
        <v>11</v>
      </c>
      <c r="B19" s="8" t="s">
        <v>37</v>
      </c>
      <c r="C19" s="8" t="s">
        <v>58</v>
      </c>
      <c r="D19" s="8"/>
      <c r="E19" s="8"/>
    </row>
    <row r="20" spans="1:5" ht="15">
      <c r="A20" s="22"/>
      <c r="B20" s="13" t="s">
        <v>50</v>
      </c>
      <c r="C20" s="13" t="s">
        <v>58</v>
      </c>
      <c r="D20" s="8"/>
      <c r="E20" s="8"/>
    </row>
    <row r="21" spans="1:5" ht="15">
      <c r="A21" s="22"/>
      <c r="B21" s="8" t="s">
        <v>38</v>
      </c>
      <c r="C21" s="8" t="s">
        <v>58</v>
      </c>
      <c r="D21" s="8"/>
      <c r="E21" s="8"/>
    </row>
    <row r="22" spans="1:5" ht="15">
      <c r="A22" s="22"/>
      <c r="B22" s="8" t="s">
        <v>39</v>
      </c>
      <c r="C22" s="8" t="s">
        <v>58</v>
      </c>
      <c r="D22" s="8"/>
      <c r="E22" s="8"/>
    </row>
    <row r="23" spans="1:5" ht="15">
      <c r="A23" s="22"/>
      <c r="B23" s="8" t="s">
        <v>40</v>
      </c>
      <c r="C23" s="8" t="s">
        <v>58</v>
      </c>
      <c r="D23" s="8"/>
      <c r="E23" s="8"/>
    </row>
    <row r="24" spans="1:5" ht="15">
      <c r="A24" s="22"/>
      <c r="B24" s="13" t="s">
        <v>42</v>
      </c>
      <c r="C24" s="13" t="s">
        <v>59</v>
      </c>
      <c r="D24" s="8"/>
      <c r="E24" s="8"/>
    </row>
    <row r="25" spans="1:5" ht="15">
      <c r="A25" s="22"/>
      <c r="B25" s="13" t="s">
        <v>43</v>
      </c>
      <c r="C25" s="13" t="s">
        <v>59</v>
      </c>
      <c r="D25" s="8"/>
      <c r="E25" s="8"/>
    </row>
    <row r="26" spans="1:5" ht="15">
      <c r="A26" s="22"/>
      <c r="B26" s="13" t="s">
        <v>44</v>
      </c>
      <c r="C26" s="13" t="s">
        <v>59</v>
      </c>
      <c r="D26" s="8"/>
      <c r="E26" s="8"/>
    </row>
    <row r="27" spans="1:5" ht="15">
      <c r="A27" s="22"/>
      <c r="B27" s="13" t="s">
        <v>45</v>
      </c>
      <c r="C27" s="13" t="s">
        <v>59</v>
      </c>
      <c r="D27" s="8"/>
      <c r="E27" s="8"/>
    </row>
    <row r="28" spans="1:5" ht="15">
      <c r="A28" s="22"/>
      <c r="B28" s="8" t="s">
        <v>46</v>
      </c>
      <c r="C28" s="8" t="s">
        <v>59</v>
      </c>
      <c r="D28" s="8"/>
      <c r="E28" s="8"/>
    </row>
    <row r="29" spans="1:5" ht="15">
      <c r="A29" s="22"/>
      <c r="B29" s="13"/>
      <c r="C29" s="13"/>
      <c r="D29" s="8"/>
      <c r="E29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6"/>
  <sheetViews>
    <sheetView workbookViewId="0" topLeftCell="A1">
      <selection activeCell="H26" sqref="H26"/>
    </sheetView>
  </sheetViews>
  <sheetFormatPr defaultColWidth="9.00390625" defaultRowHeight="12.75"/>
  <cols>
    <col min="1" max="1" width="4.625" style="0" customWidth="1"/>
    <col min="2" max="2" width="30.875" style="0" customWidth="1"/>
    <col min="3" max="3" width="25.375" style="0" customWidth="1"/>
    <col min="4" max="4" width="8.125" style="0" customWidth="1"/>
    <col min="5" max="5" width="7.875" style="0" customWidth="1"/>
    <col min="6" max="6" width="8.25390625" style="0" customWidth="1"/>
    <col min="7" max="7" width="8.125" style="0" customWidth="1"/>
    <col min="8" max="8" width="7.75390625" style="0" customWidth="1"/>
  </cols>
  <sheetData>
    <row r="1" ht="15.75">
      <c r="B1" s="23" t="s">
        <v>17</v>
      </c>
    </row>
    <row r="3" spans="2:8" ht="15">
      <c r="B3" s="24" t="s">
        <v>26</v>
      </c>
      <c r="C3" s="24" t="s">
        <v>49</v>
      </c>
      <c r="D3" s="24"/>
      <c r="E3" s="25"/>
      <c r="F3" s="26"/>
      <c r="G3" s="25"/>
      <c r="H3" s="26"/>
    </row>
    <row r="4" spans="2:8" ht="15">
      <c r="B4" s="24" t="s">
        <v>27</v>
      </c>
      <c r="C4" s="24" t="s">
        <v>49</v>
      </c>
      <c r="D4" s="24"/>
      <c r="E4" s="25"/>
      <c r="F4" s="26"/>
      <c r="G4" s="25"/>
      <c r="H4" s="26"/>
    </row>
    <row r="5" spans="2:8" ht="15">
      <c r="B5" s="24" t="s">
        <v>30</v>
      </c>
      <c r="C5" s="24" t="s">
        <v>49</v>
      </c>
      <c r="D5" s="24"/>
      <c r="E5" s="25"/>
      <c r="F5" s="26"/>
      <c r="G5" s="25"/>
      <c r="H5" s="26"/>
    </row>
    <row r="6" spans="2:8" ht="15">
      <c r="B6" s="24" t="s">
        <v>28</v>
      </c>
      <c r="C6" s="24" t="s">
        <v>49</v>
      </c>
      <c r="D6" s="24"/>
      <c r="E6" s="25"/>
      <c r="F6" s="26"/>
      <c r="G6" s="25"/>
      <c r="H6" s="26"/>
    </row>
    <row r="7" spans="2:8" ht="15">
      <c r="B7" s="24" t="s">
        <v>29</v>
      </c>
      <c r="C7" s="24" t="s">
        <v>49</v>
      </c>
      <c r="D7" s="24"/>
      <c r="E7" s="25"/>
      <c r="F7" s="26"/>
      <c r="G7" s="25"/>
      <c r="H7" s="26"/>
    </row>
    <row r="8" spans="2:8" ht="15">
      <c r="B8" s="24"/>
      <c r="C8" s="24"/>
      <c r="D8" s="24"/>
      <c r="E8" s="25"/>
      <c r="F8" s="26"/>
      <c r="G8" s="25"/>
      <c r="H8" s="26"/>
    </row>
    <row r="9" spans="2:8" ht="15">
      <c r="B9" s="24"/>
      <c r="C9" s="24"/>
      <c r="D9" s="24"/>
      <c r="E9" s="25"/>
      <c r="F9" s="26"/>
      <c r="G9" s="25"/>
      <c r="H9" s="26"/>
    </row>
    <row r="10" spans="2:8" ht="15">
      <c r="B10" s="24" t="s">
        <v>31</v>
      </c>
      <c r="C10" s="24" t="s">
        <v>36</v>
      </c>
      <c r="D10" s="24"/>
      <c r="E10" s="25"/>
      <c r="F10" s="26"/>
      <c r="G10" s="25"/>
      <c r="H10" s="26"/>
    </row>
    <row r="11" spans="2:8" ht="15">
      <c r="B11" s="24" t="s">
        <v>32</v>
      </c>
      <c r="C11" s="24" t="s">
        <v>36</v>
      </c>
      <c r="D11" s="24"/>
      <c r="E11" s="25"/>
      <c r="F11" s="26"/>
      <c r="G11" s="25"/>
      <c r="H11" s="26"/>
    </row>
    <row r="12" spans="2:8" ht="15">
      <c r="B12" s="26" t="s">
        <v>33</v>
      </c>
      <c r="C12" s="26" t="s">
        <v>36</v>
      </c>
      <c r="D12" s="26"/>
      <c r="E12" s="26"/>
      <c r="F12" s="26"/>
      <c r="G12" s="26"/>
      <c r="H12" s="26"/>
    </row>
    <row r="13" spans="2:8" ht="15">
      <c r="B13" s="26" t="s">
        <v>34</v>
      </c>
      <c r="C13" s="26" t="s">
        <v>36</v>
      </c>
      <c r="D13" s="26"/>
      <c r="E13" s="26"/>
      <c r="F13" s="26"/>
      <c r="G13" s="26"/>
      <c r="H13" s="26"/>
    </row>
    <row r="14" spans="2:8" ht="15">
      <c r="B14" s="26" t="s">
        <v>35</v>
      </c>
      <c r="C14" s="26" t="s">
        <v>36</v>
      </c>
      <c r="D14" s="26"/>
      <c r="E14" s="26"/>
      <c r="F14" s="26"/>
      <c r="G14" s="26"/>
      <c r="H14" s="26"/>
    </row>
    <row r="15" spans="2:8" ht="15">
      <c r="B15" s="26"/>
      <c r="C15" s="26"/>
      <c r="D15" s="26"/>
      <c r="E15" s="26"/>
      <c r="F15" s="26"/>
      <c r="G15" s="26"/>
      <c r="H15" s="26"/>
    </row>
    <row r="16" spans="2:8" ht="15">
      <c r="B16" s="26"/>
      <c r="C16" s="26"/>
      <c r="D16" s="26"/>
      <c r="E16" s="26"/>
      <c r="F16" s="26"/>
      <c r="G16" s="26"/>
      <c r="H16" s="26"/>
    </row>
    <row r="17" spans="2:8" ht="15">
      <c r="B17" s="26" t="s">
        <v>37</v>
      </c>
      <c r="C17" s="26" t="s">
        <v>41</v>
      </c>
      <c r="D17" s="26"/>
      <c r="E17" s="26"/>
      <c r="F17" s="26"/>
      <c r="G17" s="26"/>
      <c r="H17" s="26"/>
    </row>
    <row r="18" spans="2:8" ht="15">
      <c r="B18" s="24" t="s">
        <v>50</v>
      </c>
      <c r="C18" s="24" t="s">
        <v>41</v>
      </c>
      <c r="D18" s="24"/>
      <c r="E18" s="25"/>
      <c r="F18" s="26"/>
      <c r="G18" s="25"/>
      <c r="H18" s="26"/>
    </row>
    <row r="19" spans="2:8" ht="15">
      <c r="B19" s="24" t="s">
        <v>38</v>
      </c>
      <c r="C19" s="24" t="s">
        <v>41</v>
      </c>
      <c r="D19" s="24"/>
      <c r="E19" s="25"/>
      <c r="F19" s="26"/>
      <c r="G19" s="25"/>
      <c r="H19" s="26"/>
    </row>
    <row r="20" spans="2:8" ht="15">
      <c r="B20" s="24" t="s">
        <v>39</v>
      </c>
      <c r="C20" s="24" t="s">
        <v>41</v>
      </c>
      <c r="D20" s="24"/>
      <c r="E20" s="25"/>
      <c r="F20" s="26"/>
      <c r="G20" s="25"/>
      <c r="H20" s="26"/>
    </row>
    <row r="21" spans="2:8" ht="15">
      <c r="B21" s="26" t="s">
        <v>40</v>
      </c>
      <c r="C21" s="26" t="s">
        <v>41</v>
      </c>
      <c r="D21" s="26"/>
      <c r="E21" s="26"/>
      <c r="F21" s="26"/>
      <c r="G21" s="26"/>
      <c r="H21" s="26"/>
    </row>
    <row r="22" spans="2:8" ht="15">
      <c r="B22" s="26"/>
      <c r="C22" s="26"/>
      <c r="D22" s="26"/>
      <c r="E22" s="26"/>
      <c r="F22" s="26"/>
      <c r="G22" s="26"/>
      <c r="H22" s="26"/>
    </row>
    <row r="23" spans="2:8" ht="15">
      <c r="B23" s="26"/>
      <c r="C23" s="26"/>
      <c r="D23" s="26"/>
      <c r="E23" s="26"/>
      <c r="F23" s="26"/>
      <c r="G23" s="26"/>
      <c r="H23" s="26"/>
    </row>
    <row r="24" spans="2:8" ht="15">
      <c r="B24" s="26" t="s">
        <v>42</v>
      </c>
      <c r="C24" s="26" t="s">
        <v>48</v>
      </c>
      <c r="D24" s="8"/>
      <c r="E24" s="8"/>
      <c r="F24" s="8"/>
      <c r="G24" s="8"/>
      <c r="H24" s="8"/>
    </row>
    <row r="25" spans="2:8" ht="15">
      <c r="B25" s="26" t="s">
        <v>43</v>
      </c>
      <c r="C25" s="26" t="s">
        <v>48</v>
      </c>
      <c r="D25" s="8"/>
      <c r="E25" s="8"/>
      <c r="F25" s="8"/>
      <c r="G25" s="8"/>
      <c r="H25" s="8"/>
    </row>
    <row r="26" spans="2:8" ht="15">
      <c r="B26" s="26" t="s">
        <v>44</v>
      </c>
      <c r="C26" s="26" t="s">
        <v>48</v>
      </c>
      <c r="D26" s="8"/>
      <c r="E26" s="8"/>
      <c r="F26" s="8"/>
      <c r="G26" s="8"/>
      <c r="H26" s="8"/>
    </row>
    <row r="27" spans="2:8" ht="15">
      <c r="B27" s="26" t="s">
        <v>45</v>
      </c>
      <c r="C27" s="26" t="s">
        <v>48</v>
      </c>
      <c r="D27" s="8"/>
      <c r="E27" s="8"/>
      <c r="F27" s="8"/>
      <c r="G27" s="8"/>
      <c r="H27" s="8"/>
    </row>
    <row r="28" spans="2:8" ht="15">
      <c r="B28" s="26" t="s">
        <v>46</v>
      </c>
      <c r="C28" s="26" t="s">
        <v>48</v>
      </c>
      <c r="D28" s="26"/>
      <c r="E28" s="26"/>
      <c r="F28" s="26"/>
      <c r="G28" s="26"/>
      <c r="H28" s="26"/>
    </row>
    <row r="29" spans="2:8" ht="15">
      <c r="B29" s="26"/>
      <c r="C29" s="26"/>
      <c r="D29" s="26"/>
      <c r="E29" s="26"/>
      <c r="F29" s="26"/>
      <c r="G29" s="26"/>
      <c r="H29" s="26"/>
    </row>
    <row r="30" spans="2:8" ht="15">
      <c r="B30" s="26"/>
      <c r="C30" s="26"/>
      <c r="D30" s="26"/>
      <c r="E30" s="26"/>
      <c r="F30" s="26"/>
      <c r="G30" s="26"/>
      <c r="H30" s="26"/>
    </row>
    <row r="31" spans="2:8" ht="15">
      <c r="B31" s="26" t="s">
        <v>52</v>
      </c>
      <c r="C31" s="26" t="s">
        <v>51</v>
      </c>
      <c r="D31" s="26"/>
      <c r="E31" s="26"/>
      <c r="F31" s="26"/>
      <c r="G31" s="26"/>
      <c r="H31" s="26"/>
    </row>
    <row r="32" spans="2:8" ht="15">
      <c r="B32" s="26" t="s">
        <v>53</v>
      </c>
      <c r="C32" s="26" t="s">
        <v>51</v>
      </c>
      <c r="D32" s="26"/>
      <c r="E32" s="26"/>
      <c r="F32" s="26"/>
      <c r="G32" s="26"/>
      <c r="H32" s="26"/>
    </row>
    <row r="33" spans="2:8" ht="15">
      <c r="B33" s="26" t="s">
        <v>54</v>
      </c>
      <c r="C33" s="26" t="s">
        <v>51</v>
      </c>
      <c r="D33" s="26"/>
      <c r="E33" s="26"/>
      <c r="F33" s="26"/>
      <c r="G33" s="26"/>
      <c r="H33" s="26"/>
    </row>
    <row r="34" spans="2:8" ht="15">
      <c r="B34" s="26" t="s">
        <v>55</v>
      </c>
      <c r="C34" s="26" t="s">
        <v>51</v>
      </c>
      <c r="D34" s="26"/>
      <c r="E34" s="26"/>
      <c r="F34" s="26"/>
      <c r="G34" s="26"/>
      <c r="H34" s="26"/>
    </row>
    <row r="35" spans="2:8" ht="15">
      <c r="B35" s="26"/>
      <c r="C35" s="26"/>
      <c r="D35" s="26"/>
      <c r="E35" s="26"/>
      <c r="F35" s="26"/>
      <c r="G35" s="26"/>
      <c r="H35" s="26"/>
    </row>
    <row r="36" spans="2:8" ht="15">
      <c r="B36" s="26"/>
      <c r="C36" s="26"/>
      <c r="D36" s="26"/>
      <c r="E36" s="26"/>
      <c r="F36" s="26"/>
      <c r="G36" s="26"/>
      <c r="H36" s="2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5.125" style="0" customWidth="1"/>
    <col min="2" max="2" width="29.00390625" style="0" customWidth="1"/>
    <col min="3" max="3" width="20.625" style="0" customWidth="1"/>
    <col min="4" max="4" width="8.75390625" style="0" customWidth="1"/>
    <col min="5" max="5" width="8.25390625" style="0" customWidth="1"/>
    <col min="6" max="6" width="8.00390625" style="0" customWidth="1"/>
    <col min="7" max="7" width="8.625" style="0" customWidth="1"/>
  </cols>
  <sheetData>
    <row r="1" ht="15.75">
      <c r="B1" s="23" t="s">
        <v>20</v>
      </c>
    </row>
    <row r="2" spans="4:8" ht="12.75">
      <c r="D2" s="12" t="s">
        <v>10</v>
      </c>
      <c r="E2" s="12" t="s">
        <v>11</v>
      </c>
      <c r="F2" s="12" t="s">
        <v>12</v>
      </c>
      <c r="G2" s="12" t="s">
        <v>13</v>
      </c>
      <c r="H2" s="12" t="s">
        <v>19</v>
      </c>
    </row>
    <row r="3" spans="2:8" ht="12.75">
      <c r="B3" s="8" t="s">
        <v>28</v>
      </c>
      <c r="C3" s="8" t="s">
        <v>49</v>
      </c>
      <c r="D3" s="7"/>
      <c r="E3" s="8"/>
      <c r="F3" s="8"/>
      <c r="G3" s="8"/>
      <c r="H3" s="8"/>
    </row>
    <row r="4" spans="2:8" ht="12.75">
      <c r="B4" s="8" t="s">
        <v>29</v>
      </c>
      <c r="C4" s="8" t="s">
        <v>49</v>
      </c>
      <c r="D4" s="7"/>
      <c r="E4" s="8"/>
      <c r="F4" s="8"/>
      <c r="G4" s="8"/>
      <c r="H4" s="8"/>
    </row>
    <row r="5" spans="2:8" ht="12.75">
      <c r="B5" s="8" t="s">
        <v>50</v>
      </c>
      <c r="C5" s="8" t="s">
        <v>41</v>
      </c>
      <c r="D5" s="7"/>
      <c r="E5" s="8"/>
      <c r="F5" s="8"/>
      <c r="G5" s="8"/>
      <c r="H5" s="8"/>
    </row>
    <row r="6" spans="2:8" ht="12.75">
      <c r="B6" s="8" t="s">
        <v>39</v>
      </c>
      <c r="C6" s="8" t="s">
        <v>41</v>
      </c>
      <c r="D6" s="7"/>
      <c r="E6" s="8"/>
      <c r="F6" s="8"/>
      <c r="G6" s="8"/>
      <c r="H6" s="8"/>
    </row>
    <row r="7" spans="2:8" ht="12.75">
      <c r="B7" s="8" t="s">
        <v>40</v>
      </c>
      <c r="C7" s="8" t="s">
        <v>41</v>
      </c>
      <c r="D7" s="7"/>
      <c r="E7" s="8"/>
      <c r="F7" s="8"/>
      <c r="G7" s="8"/>
      <c r="H7" s="8"/>
    </row>
    <row r="8" spans="2:8" ht="12.75">
      <c r="B8" s="8" t="s">
        <v>42</v>
      </c>
      <c r="C8" s="8" t="s">
        <v>48</v>
      </c>
      <c r="D8" s="7"/>
      <c r="E8" s="8"/>
      <c r="F8" s="8"/>
      <c r="G8" s="8"/>
      <c r="H8" s="8"/>
    </row>
    <row r="9" spans="2:8" ht="12.75">
      <c r="B9" s="8" t="s">
        <v>44</v>
      </c>
      <c r="C9" s="8" t="s">
        <v>48</v>
      </c>
      <c r="D9" s="7"/>
      <c r="E9" s="8"/>
      <c r="F9" s="8"/>
      <c r="G9" s="8"/>
      <c r="H9" s="8"/>
    </row>
    <row r="10" spans="2:8" ht="12.75">
      <c r="B10" s="8" t="s">
        <v>45</v>
      </c>
      <c r="C10" s="8" t="s">
        <v>48</v>
      </c>
      <c r="D10" s="7"/>
      <c r="E10" s="8"/>
      <c r="F10" s="8"/>
      <c r="G10" s="8"/>
      <c r="H10" s="8"/>
    </row>
    <row r="11" spans="2:8" ht="12.75">
      <c r="B11" s="8" t="s">
        <v>54</v>
      </c>
      <c r="C11" s="8" t="s">
        <v>51</v>
      </c>
      <c r="D11" s="7"/>
      <c r="E11" s="8"/>
      <c r="F11" s="8"/>
      <c r="G11" s="8"/>
      <c r="H11" s="8"/>
    </row>
    <row r="12" spans="2:8" ht="12.75">
      <c r="B12" s="8" t="s">
        <v>55</v>
      </c>
      <c r="C12" s="8" t="s">
        <v>51</v>
      </c>
      <c r="D12" s="7"/>
      <c r="E12" s="8"/>
      <c r="F12" s="8"/>
      <c r="G12" s="8"/>
      <c r="H12" s="8"/>
    </row>
    <row r="13" spans="2:8" ht="12.75">
      <c r="B13" s="8" t="s">
        <v>31</v>
      </c>
      <c r="C13" s="8" t="s">
        <v>36</v>
      </c>
      <c r="D13" s="7"/>
      <c r="E13" s="8"/>
      <c r="F13" s="8"/>
      <c r="G13" s="8"/>
      <c r="H13" s="8"/>
    </row>
    <row r="14" spans="2:8" ht="12.75">
      <c r="B14" s="8" t="s">
        <v>32</v>
      </c>
      <c r="C14" s="8" t="s">
        <v>36</v>
      </c>
      <c r="D14" s="8"/>
      <c r="E14" s="8"/>
      <c r="F14" s="8"/>
      <c r="G14" s="8"/>
      <c r="H14" s="8"/>
    </row>
    <row r="15" spans="2:8" ht="12.75">
      <c r="B15" s="8" t="s">
        <v>33</v>
      </c>
      <c r="C15" s="8" t="s">
        <v>36</v>
      </c>
      <c r="D15" s="8"/>
      <c r="E15" s="8"/>
      <c r="F15" s="8"/>
      <c r="G15" s="8"/>
      <c r="H15" s="8"/>
    </row>
    <row r="16" spans="2:8" ht="12.75">
      <c r="B16" s="8" t="s">
        <v>34</v>
      </c>
      <c r="C16" s="8" t="s">
        <v>36</v>
      </c>
      <c r="D16" s="8"/>
      <c r="E16" s="8"/>
      <c r="F16" s="8"/>
      <c r="G16" s="8"/>
      <c r="H16" s="8"/>
    </row>
    <row r="17" spans="2:8" ht="12.75">
      <c r="B17" s="8" t="s">
        <v>35</v>
      </c>
      <c r="C17" s="8" t="s">
        <v>36</v>
      </c>
      <c r="D17" s="8"/>
      <c r="E17" s="8"/>
      <c r="F17" s="8"/>
      <c r="G17" s="8"/>
      <c r="H17" s="8"/>
    </row>
    <row r="18" spans="2:8" ht="12.75">
      <c r="B18" s="8"/>
      <c r="C18" s="8"/>
      <c r="D18" s="8"/>
      <c r="E18" s="8"/>
      <c r="F18" s="8"/>
      <c r="G18" s="8"/>
      <c r="H18" s="8"/>
    </row>
    <row r="19" spans="2:8" ht="12.75">
      <c r="B19" s="8"/>
      <c r="C19" s="8"/>
      <c r="D19" s="8"/>
      <c r="E19" s="8"/>
      <c r="F19" s="8"/>
      <c r="G19" s="8"/>
      <c r="H19" s="8"/>
    </row>
    <row r="20" spans="2:8" ht="12.75">
      <c r="B20" s="8"/>
      <c r="C20" s="8"/>
      <c r="D20" s="8"/>
      <c r="E20" s="8"/>
      <c r="F20" s="8"/>
      <c r="G20" s="8"/>
      <c r="H20" s="8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25.25390625" style="0" customWidth="1"/>
    <col min="2" max="2" width="21.875" style="0" customWidth="1"/>
    <col min="3" max="3" width="6.25390625" style="0" customWidth="1"/>
    <col min="4" max="4" width="6.00390625" style="0" customWidth="1"/>
    <col min="5" max="5" width="5.25390625" style="0" customWidth="1"/>
    <col min="6" max="6" width="5.375" style="0" customWidth="1"/>
    <col min="7" max="7" width="5.25390625" style="0" customWidth="1"/>
    <col min="8" max="8" width="6.125" style="0" customWidth="1"/>
    <col min="9" max="9" width="5.625" style="0" customWidth="1"/>
    <col min="10" max="10" width="5.125" style="0" customWidth="1"/>
    <col min="11" max="12" width="5.375" style="0" customWidth="1"/>
    <col min="13" max="13" width="5.25390625" style="0" customWidth="1"/>
    <col min="14" max="14" width="5.375" style="0" customWidth="1"/>
    <col min="17" max="17" width="21.125" style="0" customWidth="1"/>
  </cols>
  <sheetData>
    <row r="1" ht="15.75">
      <c r="A1" s="23" t="s">
        <v>18</v>
      </c>
    </row>
    <row r="2" ht="15.75">
      <c r="A2" s="23"/>
    </row>
    <row r="3" spans="1:14" ht="12.75">
      <c r="A3" s="8"/>
      <c r="B3" s="8"/>
      <c r="C3" s="28">
        <v>102</v>
      </c>
      <c r="D3" s="28">
        <v>108</v>
      </c>
      <c r="E3" s="28">
        <v>110</v>
      </c>
      <c r="F3" s="28">
        <v>114</v>
      </c>
      <c r="G3" s="28">
        <v>118</v>
      </c>
      <c r="H3" s="28">
        <v>122</v>
      </c>
      <c r="I3" s="28">
        <v>126</v>
      </c>
      <c r="J3" s="28">
        <v>138</v>
      </c>
      <c r="K3" s="28">
        <v>142</v>
      </c>
      <c r="L3" s="28">
        <v>146</v>
      </c>
      <c r="M3" s="28">
        <v>150</v>
      </c>
      <c r="N3" s="28">
        <v>154</v>
      </c>
    </row>
    <row r="4" spans="1:14" ht="12.75">
      <c r="A4" s="8" t="s">
        <v>26</v>
      </c>
      <c r="B4" s="8" t="s">
        <v>49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2.75">
      <c r="A5" s="8" t="s">
        <v>27</v>
      </c>
      <c r="B5" s="8" t="s">
        <v>49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2.75">
      <c r="A6" s="8" t="s">
        <v>30</v>
      </c>
      <c r="B6" s="8" t="s">
        <v>49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8" t="s">
        <v>37</v>
      </c>
      <c r="B7" s="8" t="s">
        <v>41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2.75">
      <c r="A8" s="13" t="s">
        <v>38</v>
      </c>
      <c r="B8" s="13" t="s">
        <v>41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8" t="s">
        <v>43</v>
      </c>
      <c r="B9" s="8" t="s">
        <v>48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8" t="s">
        <v>46</v>
      </c>
      <c r="B10" s="8" t="s">
        <v>48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8" t="s">
        <v>52</v>
      </c>
      <c r="B11" s="8" t="s">
        <v>51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8" t="s">
        <v>53</v>
      </c>
      <c r="B12" s="8" t="s">
        <v>51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t="s">
        <v>31</v>
      </c>
      <c r="B13" t="s">
        <v>36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8" t="s">
        <v>32</v>
      </c>
      <c r="B14" s="8" t="s">
        <v>36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8" t="s">
        <v>33</v>
      </c>
      <c r="B15" s="8" t="s">
        <v>36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8" t="s">
        <v>34</v>
      </c>
      <c r="B16" s="8" t="s">
        <v>36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2.75">
      <c r="A17" s="8" t="s">
        <v>35</v>
      </c>
      <c r="B17" s="8" t="s">
        <v>36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1" ht="12.75">
      <c r="A21" t="s">
        <v>25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4.875" style="22" customWidth="1"/>
    <col min="2" max="2" width="26.75390625" style="22" customWidth="1"/>
    <col min="3" max="16384" width="9.125" style="22" customWidth="1"/>
  </cols>
  <sheetData>
    <row r="1" ht="15.75">
      <c r="B1" s="23" t="s">
        <v>23</v>
      </c>
    </row>
    <row r="3" spans="1:3" ht="15">
      <c r="A3" s="22" t="s">
        <v>10</v>
      </c>
      <c r="B3" s="22" t="str">
        <f>závod!D11</f>
        <v>Jablonné v Podj.</v>
      </c>
      <c r="C3" s="27">
        <f>závod!Q12</f>
        <v>4206.459684301486</v>
      </c>
    </row>
    <row r="4" spans="1:3" ht="15">
      <c r="A4" s="22" t="s">
        <v>11</v>
      </c>
      <c r="B4" s="22" t="e">
        <f>závod!#REF!</f>
        <v>#REF!</v>
      </c>
      <c r="C4" s="27" t="e">
        <f>závod!#REF!</f>
        <v>#REF!</v>
      </c>
    </row>
    <row r="5" spans="1:3" ht="15">
      <c r="A5" s="22" t="s">
        <v>12</v>
      </c>
      <c r="B5" s="22" t="e">
        <f>závod!#REF!</f>
        <v>#REF!</v>
      </c>
      <c r="C5" s="27" t="e">
        <f>závod!#REF!</f>
        <v>#REF!</v>
      </c>
    </row>
    <row r="6" spans="1:3" ht="15">
      <c r="A6" s="22" t="s">
        <v>13</v>
      </c>
      <c r="B6" s="22" t="str">
        <f>závod!D25</f>
        <v>U Lesa Nový Bor</v>
      </c>
      <c r="C6" s="27">
        <f>závod!Q28</f>
        <v>1208.1710402328115</v>
      </c>
    </row>
    <row r="7" spans="1:3" ht="15">
      <c r="A7" s="22" t="s">
        <v>14</v>
      </c>
      <c r="B7" s="22" t="str">
        <f>závod!D18</f>
        <v>Dr. Tyrše Česká Lípa</v>
      </c>
      <c r="C7" s="27">
        <f>závod!Q19</f>
        <v>5881.859006719592</v>
      </c>
    </row>
    <row r="8" ht="15">
      <c r="C8" s="27"/>
    </row>
    <row r="9" ht="15">
      <c r="C9" s="2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Základní škola</dc:creator>
  <cp:keywords/>
  <dc:description/>
  <cp:lastModifiedBy>Uživatel systému Windows</cp:lastModifiedBy>
  <cp:lastPrinted>2017-09-27T13:53:53Z</cp:lastPrinted>
  <dcterms:created xsi:type="dcterms:W3CDTF">2007-05-25T07:13:32Z</dcterms:created>
  <dcterms:modified xsi:type="dcterms:W3CDTF">2017-09-27T13:57:37Z</dcterms:modified>
  <cp:category/>
  <cp:version/>
  <cp:contentType/>
  <cp:contentStatus/>
</cp:coreProperties>
</file>