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9045" activeTab="0"/>
  </bookViews>
  <sheets>
    <sheet name="závod" sheetId="1" r:id="rId1"/>
    <sheet name="60 m" sheetId="2" r:id="rId2"/>
    <sheet name="1000 m" sheetId="3" r:id="rId3"/>
    <sheet name="koule" sheetId="4" r:id="rId4"/>
    <sheet name="míček" sheetId="5" r:id="rId5"/>
    <sheet name="dálka" sheetId="6" r:id="rId6"/>
    <sheet name="výška" sheetId="7" r:id="rId7"/>
    <sheet name="pořadí" sheetId="8" r:id="rId8"/>
  </sheets>
  <definedNames/>
  <calcPr fullCalcOnLoad="1"/>
</workbook>
</file>

<file path=xl/sharedStrings.xml><?xml version="1.0" encoding="utf-8"?>
<sst xmlns="http://schemas.openxmlformats.org/spreadsheetml/2006/main" count="430" uniqueCount="79">
  <si>
    <t>POŘADÍ</t>
  </si>
  <si>
    <t>JMÉNO</t>
  </si>
  <si>
    <t>ŠKOLA</t>
  </si>
  <si>
    <t>koule</t>
  </si>
  <si>
    <t>body</t>
  </si>
  <si>
    <t>míček</t>
  </si>
  <si>
    <t>60m</t>
  </si>
  <si>
    <t>výška</t>
  </si>
  <si>
    <t>dálka</t>
  </si>
  <si>
    <t>1000 m</t>
  </si>
  <si>
    <t>celkem</t>
  </si>
  <si>
    <t>:</t>
  </si>
  <si>
    <t>2.</t>
  </si>
  <si>
    <t>1.</t>
  </si>
  <si>
    <t>3.</t>
  </si>
  <si>
    <t>4.</t>
  </si>
  <si>
    <t>5.</t>
  </si>
  <si>
    <t>6.</t>
  </si>
  <si>
    <t>1000 m chlapci</t>
  </si>
  <si>
    <t>Pořadí družstev starších žáků</t>
  </si>
  <si>
    <t>lol</t>
  </si>
  <si>
    <t>60 m chlapci starší</t>
  </si>
  <si>
    <t>nejlepší</t>
  </si>
  <si>
    <t>Výška chlapci starší</t>
  </si>
  <si>
    <t>Starší žáci- okresní kolo atletického čtyřboje ZŠ</t>
  </si>
  <si>
    <t>Míček chlapci STARŠÍ, 4 pokusy</t>
  </si>
  <si>
    <t>Koule 4 kg chlapci starší, 4 pokusy</t>
  </si>
  <si>
    <t>Dálka chlapci starší, 4 pokusy</t>
  </si>
  <si>
    <t>ROČNÍK</t>
  </si>
  <si>
    <t>Jablonné v Podj.</t>
  </si>
  <si>
    <t>Machálek Daniel</t>
  </si>
  <si>
    <t>Maška Patrik</t>
  </si>
  <si>
    <t>Vrána Matěj</t>
  </si>
  <si>
    <t>Lojín Michal</t>
  </si>
  <si>
    <t>Marušák Ondřej</t>
  </si>
  <si>
    <t>Erben Pavel</t>
  </si>
  <si>
    <t>Volejník David</t>
  </si>
  <si>
    <t>Plíhal Jan</t>
  </si>
  <si>
    <t>Tulis Vojtěch</t>
  </si>
  <si>
    <t>Stráž pod Ralskem</t>
  </si>
  <si>
    <t>Krč Tadeáš</t>
  </si>
  <si>
    <t>Kubát Dušan</t>
  </si>
  <si>
    <t>Marek Matyáš</t>
  </si>
  <si>
    <t>Matoušek Dominik</t>
  </si>
  <si>
    <t>Lada Česká Lípa</t>
  </si>
  <si>
    <t>Dr. Tyrše Česká Lípa</t>
  </si>
  <si>
    <t>Balog Marek</t>
  </si>
  <si>
    <t>Špetlík Vojtěch</t>
  </si>
  <si>
    <t>Halasník Matyáš</t>
  </si>
  <si>
    <t>Koňák Robin</t>
  </si>
  <si>
    <t>Fotr Luboš</t>
  </si>
  <si>
    <t>Plass Filip</t>
  </si>
  <si>
    <t>Petrák Zdeněk</t>
  </si>
  <si>
    <t>Stehlík Petr</t>
  </si>
  <si>
    <t>Pitoňák Jakub</t>
  </si>
  <si>
    <t>U Lesa Nový Bor</t>
  </si>
  <si>
    <t>Školní Česká Lípa</t>
  </si>
  <si>
    <t>Tuzar Josef</t>
  </si>
  <si>
    <t>Vašíček Matěj</t>
  </si>
  <si>
    <t>Sýkora Brian</t>
  </si>
  <si>
    <t>Gembec Jan</t>
  </si>
  <si>
    <t>Vašíček Filip</t>
  </si>
  <si>
    <t>27. 9. 2017 Jablonné v Podještědí</t>
  </si>
  <si>
    <t>Myagmarjav Erdenejav</t>
  </si>
  <si>
    <t>Jirka Vojtěch</t>
  </si>
  <si>
    <t>Rak Matěj</t>
  </si>
  <si>
    <t>MS</t>
  </si>
  <si>
    <t>Cvikov</t>
  </si>
  <si>
    <t>Kučera Petr</t>
  </si>
  <si>
    <t>Jelonek Kryštof</t>
  </si>
  <si>
    <t>Ziguška Daniel</t>
  </si>
  <si>
    <t>Žák Lubomír</t>
  </si>
  <si>
    <t>7.</t>
  </si>
  <si>
    <t>Lada</t>
  </si>
  <si>
    <t>U Lesa</t>
  </si>
  <si>
    <t>Sever</t>
  </si>
  <si>
    <t>jablonné</t>
  </si>
  <si>
    <t>Stráž</t>
  </si>
  <si>
    <t>Tyršova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</si>
</sst>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color indexed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2" fillId="0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" fontId="4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tabSelected="1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B7" sqref="B7:B11"/>
    </sheetView>
  </sheetViews>
  <sheetFormatPr defaultColWidth="9.00390625" defaultRowHeight="12.75"/>
  <cols>
    <col min="1" max="1" width="7.75390625" style="0" customWidth="1"/>
    <col min="2" max="2" width="20.625" style="0" customWidth="1"/>
    <col min="3" max="3" width="8.25390625" style="0" customWidth="1"/>
    <col min="4" max="4" width="19.00390625" style="0" customWidth="1"/>
    <col min="5" max="5" width="7.75390625" style="0" customWidth="1"/>
    <col min="6" max="6" width="5.625" style="0" customWidth="1"/>
    <col min="7" max="7" width="7.125" style="0" customWidth="1"/>
    <col min="8" max="9" width="5.625" style="0" customWidth="1"/>
    <col min="10" max="12" width="5.375" style="0" customWidth="1"/>
    <col min="13" max="13" width="6.375" style="0" customWidth="1"/>
    <col min="14" max="14" width="5.625" style="0" customWidth="1"/>
    <col min="15" max="15" width="3.00390625" style="0" customWidth="1"/>
    <col min="16" max="16" width="1.12109375" style="0" customWidth="1"/>
    <col min="17" max="17" width="5.875" style="23" customWidth="1"/>
    <col min="18" max="18" width="5.625" style="0" customWidth="1"/>
    <col min="19" max="19" width="9.00390625" style="0" customWidth="1"/>
    <col min="21" max="21" width="11.375" style="0" bestFit="1" customWidth="1"/>
  </cols>
  <sheetData>
    <row r="1" ht="23.25">
      <c r="A1" s="19"/>
    </row>
    <row r="2" ht="23.25">
      <c r="A2" s="19" t="s">
        <v>24</v>
      </c>
    </row>
    <row r="3" ht="15.75">
      <c r="A3" s="18" t="s">
        <v>62</v>
      </c>
    </row>
    <row r="5" spans="21:24" ht="12.75">
      <c r="U5" s="1"/>
      <c r="V5" s="1"/>
      <c r="W5" s="1"/>
      <c r="X5" s="1"/>
    </row>
    <row r="6" spans="1:24" ht="12.75">
      <c r="A6" s="2" t="s">
        <v>0</v>
      </c>
      <c r="B6" s="2" t="s">
        <v>1</v>
      </c>
      <c r="C6" s="2" t="s">
        <v>28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4</v>
      </c>
      <c r="I6" s="2" t="s">
        <v>6</v>
      </c>
      <c r="J6" s="2" t="s">
        <v>4</v>
      </c>
      <c r="K6" s="2" t="s">
        <v>7</v>
      </c>
      <c r="L6" s="2" t="s">
        <v>4</v>
      </c>
      <c r="M6" s="2" t="s">
        <v>8</v>
      </c>
      <c r="N6" s="2" t="s">
        <v>4</v>
      </c>
      <c r="O6" s="39" t="s">
        <v>9</v>
      </c>
      <c r="P6" s="40"/>
      <c r="Q6" s="41"/>
      <c r="R6" s="2" t="s">
        <v>4</v>
      </c>
      <c r="S6" s="2" t="s">
        <v>10</v>
      </c>
      <c r="U6" s="3"/>
      <c r="V6" s="3"/>
      <c r="W6" s="3"/>
      <c r="X6" s="3"/>
    </row>
    <row r="7" spans="1:24" ht="12.75">
      <c r="A7" s="16"/>
      <c r="B7" s="4" t="s">
        <v>30</v>
      </c>
      <c r="C7" s="4"/>
      <c r="D7" s="21" t="s">
        <v>29</v>
      </c>
      <c r="E7" s="5">
        <v>0</v>
      </c>
      <c r="F7" s="6">
        <f>IF(E7&lt;1.5,,IF(E7&lt;1.5,,SUM(51.39*(POWER((E7-1.5),1.05)))))</f>
        <v>0</v>
      </c>
      <c r="G7" s="5">
        <v>45.52</v>
      </c>
      <c r="H7" s="6">
        <f>IF(G7&lt;10,,IF(G7&lt;10,,SUM(5.33*(POWER((G7-10),1.1)))))</f>
        <v>270.5499523900696</v>
      </c>
      <c r="I7" s="5">
        <v>8.63</v>
      </c>
      <c r="J7" s="6">
        <f>IF(I7&lt;0.1,,IF(I7&gt;11.5,,SUM(58.015*(POWER((11.5-I7),1.81)))))</f>
        <v>391.11685283256634</v>
      </c>
      <c r="K7" s="7">
        <v>126</v>
      </c>
      <c r="L7" s="6">
        <f>IF(K7&lt;75,,IF(K7&lt;75,,SUM(0.8465*(POWER((K7-75),1.42)))))</f>
        <v>225.10057921611434</v>
      </c>
      <c r="M7" s="8">
        <v>0</v>
      </c>
      <c r="N7" s="6">
        <f>IF(M7&lt;220,,IF(M7&lt;220,,SUM(0.14354*(POWER((M7-220),1.4)))))</f>
        <v>0</v>
      </c>
      <c r="O7" s="9">
        <v>3</v>
      </c>
      <c r="P7" s="10" t="s">
        <v>11</v>
      </c>
      <c r="Q7" s="24">
        <v>37.09</v>
      </c>
      <c r="R7" s="6">
        <f>IF((O7*60+Q7)&lt;0.1,,IF((O7*60+Q7)&gt;305.5,,SUM(0.08713*(POWER((305.5-(O7*60+Q7)),1.85)))))</f>
        <v>347.69247107959814</v>
      </c>
      <c r="S7" s="11">
        <f>SUM(F7,H7,J7,L7,N7,R7)</f>
        <v>1234.4598555183484</v>
      </c>
      <c r="U7" s="3" t="s">
        <v>20</v>
      </c>
      <c r="V7" s="1"/>
      <c r="W7" s="1"/>
      <c r="X7" s="1"/>
    </row>
    <row r="8" spans="1:24" ht="12.75">
      <c r="A8" s="16"/>
      <c r="B8" s="4" t="s">
        <v>31</v>
      </c>
      <c r="C8" s="4"/>
      <c r="D8" s="21" t="s">
        <v>29</v>
      </c>
      <c r="E8" s="5">
        <v>7.89</v>
      </c>
      <c r="F8" s="6">
        <f>IF(E8&lt;1.5,,IF(E8&lt;1.5,,SUM(51.39*(POWER((E8-1.5),1.05)))))</f>
        <v>360.29191678143366</v>
      </c>
      <c r="G8" s="5">
        <v>0</v>
      </c>
      <c r="H8" s="6">
        <f>IF(G8&lt;10,,IF(G8&lt;10,,SUM(5.33*(POWER((G8-10),1.1)))))</f>
        <v>0</v>
      </c>
      <c r="I8" s="5">
        <v>8.71</v>
      </c>
      <c r="J8" s="6">
        <f>IF(I8&lt;0.1,,IF(I8&gt;11.5,,SUM(58.015*(POWER((11.5-I8),1.81)))))</f>
        <v>371.6070156208127</v>
      </c>
      <c r="K8" s="7">
        <v>0</v>
      </c>
      <c r="L8" s="6">
        <f>IF(K8&lt;75,,IF(K8&lt;75,,SUM(0.8465*(POWER((K8-75),1.42)))))</f>
        <v>0</v>
      </c>
      <c r="M8" s="8">
        <v>435</v>
      </c>
      <c r="N8" s="6">
        <f>IF(M8&lt;220,,IF(M8&lt;220,,SUM(0.14354*(POWER((M8-220),1.4)))))</f>
        <v>264.47631537647453</v>
      </c>
      <c r="O8" s="9">
        <v>4</v>
      </c>
      <c r="P8" s="10" t="s">
        <v>11</v>
      </c>
      <c r="Q8" s="24">
        <v>10.71</v>
      </c>
      <c r="R8" s="6">
        <f>IF((O8*60+Q8)&lt;0.1,,IF((O8*60+Q8)&gt;305.5,,SUM(0.08713*(POWER((305.5-(O8*60+Q8)),1.85)))))</f>
        <v>143.4713285267098</v>
      </c>
      <c r="S8" s="11">
        <f>SUM(F8,H8,J8,L8,N8,R8)</f>
        <v>1139.8465763054307</v>
      </c>
      <c r="U8" s="3"/>
      <c r="V8" s="1"/>
      <c r="W8" s="1"/>
      <c r="X8" s="1"/>
    </row>
    <row r="9" spans="1:24" ht="12.75">
      <c r="A9" s="16"/>
      <c r="B9" s="4" t="s">
        <v>32</v>
      </c>
      <c r="C9" s="4"/>
      <c r="D9" s="21" t="s">
        <v>29</v>
      </c>
      <c r="E9" s="5">
        <v>0</v>
      </c>
      <c r="F9" s="6">
        <f>IF(E9&lt;1.5,,IF(E9&lt;1.5,,SUM(51.39*(POWER((E9-1.5),1.05)))))</f>
        <v>0</v>
      </c>
      <c r="G9" s="5">
        <v>36.03</v>
      </c>
      <c r="H9" s="6">
        <f>IF(G9&lt;10,,IF(G9&lt;10,,SUM(5.33*(POWER((G9-10),1.1)))))</f>
        <v>192.19796894658833</v>
      </c>
      <c r="I9" s="5">
        <v>9.15</v>
      </c>
      <c r="J9" s="6">
        <f>IF(I9&lt;0.1,,IF(I9&gt;11.5,,SUM(58.015*(POWER((11.5-I9),1.81)))))</f>
        <v>272.37869029692564</v>
      </c>
      <c r="K9" s="7">
        <v>130</v>
      </c>
      <c r="L9" s="6">
        <f>IF(K9&lt;75,,IF(K9&lt;75,,SUM(0.8465*(POWER((K9-75),1.42)))))</f>
        <v>250.57744780652234</v>
      </c>
      <c r="M9" s="8">
        <v>0</v>
      </c>
      <c r="N9" s="6">
        <f>IF(M9&lt;220,,IF(M9&lt;220,,SUM(0.14354*(POWER((M9-220),1.4)))))</f>
        <v>0</v>
      </c>
      <c r="O9" s="9"/>
      <c r="P9" s="10" t="s">
        <v>11</v>
      </c>
      <c r="Q9" s="24"/>
      <c r="R9" s="6">
        <f>IF((O9*60+Q9)&lt;0.1,,IF((O9*60+Q9)&gt;305.5,,SUM(0.08713*(POWER((305.5-(O9*60+Q9)),1.85)))))</f>
        <v>0</v>
      </c>
      <c r="S9" s="11">
        <f>SUM(F9,H9,J9,L9,N9,R9)</f>
        <v>715.1541070500364</v>
      </c>
      <c r="U9" s="3"/>
      <c r="V9" s="1"/>
      <c r="W9" s="1"/>
      <c r="X9" s="1"/>
    </row>
    <row r="10" spans="1:24" ht="12.75">
      <c r="A10" s="16"/>
      <c r="B10" s="4" t="s">
        <v>33</v>
      </c>
      <c r="C10" s="4"/>
      <c r="D10" s="21" t="s">
        <v>29</v>
      </c>
      <c r="E10" s="5">
        <v>0</v>
      </c>
      <c r="F10" s="6">
        <f>IF(E10&lt;1.5,,IF(E10&lt;1.5,,SUM(51.39*(POWER((E10-1.5),1.05)))))</f>
        <v>0</v>
      </c>
      <c r="G10" s="5">
        <v>46.59</v>
      </c>
      <c r="H10" s="6">
        <f>IF(G10&lt;10,,IF(G10&lt;10,,SUM(5.33*(POWER((G10-10),1.1)))))</f>
        <v>279.5283490310437</v>
      </c>
      <c r="I10" s="5">
        <v>8.61</v>
      </c>
      <c r="J10" s="6">
        <f>IF(I10&lt;0.1,,IF(I10&gt;11.5,,SUM(58.015*(POWER((11.5-I10),1.81)))))</f>
        <v>396.06402070898076</v>
      </c>
      <c r="K10" s="7">
        <v>0</v>
      </c>
      <c r="L10" s="6">
        <f>IF(K10&lt;75,,IF(K10&lt;75,,SUM(0.8465*(POWER((K10-75),1.42)))))</f>
        <v>0</v>
      </c>
      <c r="M10" s="8">
        <v>475</v>
      </c>
      <c r="N10" s="6">
        <f>IF(M10&lt;220,,IF(M10&lt;220,,SUM(0.14354*(POWER((M10-220),1.4)))))</f>
        <v>335.8375047749142</v>
      </c>
      <c r="O10" s="9">
        <v>3</v>
      </c>
      <c r="P10" s="10" t="s">
        <v>11</v>
      </c>
      <c r="Q10" s="24">
        <v>55.39</v>
      </c>
      <c r="R10" s="6">
        <f>IF((O10*60+Q10)&lt;0.1,,IF((O10*60+Q10)&gt;305.5,,SUM(0.08713*(POWER((305.5-(O10*60+Q10)),1.85)))))</f>
        <v>226.3917795170106</v>
      </c>
      <c r="S10" s="11">
        <f>SUM(F10,H10,J10,L10,N10,R10)</f>
        <v>1237.821654031949</v>
      </c>
      <c r="U10" s="3"/>
      <c r="V10" s="1"/>
      <c r="W10" s="1"/>
      <c r="X10" s="1"/>
    </row>
    <row r="11" spans="1:24" ht="12.75">
      <c r="A11" s="16"/>
      <c r="B11" s="4" t="s">
        <v>34</v>
      </c>
      <c r="C11" s="4"/>
      <c r="D11" s="21" t="s">
        <v>29</v>
      </c>
      <c r="E11" s="5">
        <v>7.75</v>
      </c>
      <c r="F11" s="6">
        <f>IF(E11&lt;1.5,,IF(E11&lt;1.5,,SUM(51.39*(POWER((E11-1.5),1.05)))))</f>
        <v>352.00808283710205</v>
      </c>
      <c r="G11" s="5">
        <v>0</v>
      </c>
      <c r="H11" s="6">
        <f>IF(G11&lt;10,,IF(G11&lt;10,,SUM(5.33*(POWER((G11-10),1.1)))))</f>
        <v>0</v>
      </c>
      <c r="I11" s="5">
        <v>9.09</v>
      </c>
      <c r="J11" s="6">
        <f>IF(I11&lt;0.1,,IF(I11&gt;11.5,,SUM(58.015*(POWER((11.5-I11),1.81)))))</f>
        <v>285.0960128646154</v>
      </c>
      <c r="K11" s="7">
        <v>0</v>
      </c>
      <c r="L11" s="6">
        <f>IF(K11&lt;75,,IF(K11&lt;75,,SUM(0.8465*(POWER((K11-75),1.42)))))</f>
        <v>0</v>
      </c>
      <c r="M11" s="8">
        <v>407</v>
      </c>
      <c r="N11" s="6">
        <f>IF(M11&lt;220,,IF(M11&lt;220,,SUM(0.14354*(POWER((M11-220),1.4)))))</f>
        <v>217.54604442210456</v>
      </c>
      <c r="O11" s="9">
        <v>3</v>
      </c>
      <c r="P11" s="10" t="s">
        <v>11</v>
      </c>
      <c r="Q11" s="24">
        <v>34.66</v>
      </c>
      <c r="R11" s="6">
        <f>IF((O11*60+Q11)&lt;0.1,,IF((O11*60+Q11)&gt;305.5,,SUM(0.08713*(POWER((305.5-(O11*60+Q11)),1.85)))))</f>
        <v>365.5782893315111</v>
      </c>
      <c r="S11" s="11">
        <f>SUM(F11,H11,J11,L11,N11,R11)</f>
        <v>1220.228429455333</v>
      </c>
      <c r="T11" s="34"/>
      <c r="U11" s="3"/>
      <c r="V11" s="1"/>
      <c r="W11" s="1"/>
      <c r="X11" s="1"/>
    </row>
    <row r="12" spans="1:24" ht="12.75">
      <c r="A12" s="16"/>
      <c r="B12" s="4"/>
      <c r="C12" s="4"/>
      <c r="D12" s="21"/>
      <c r="E12" s="5"/>
      <c r="F12" s="6"/>
      <c r="G12" s="5"/>
      <c r="H12" s="6"/>
      <c r="I12" s="5"/>
      <c r="J12" s="6"/>
      <c r="K12" s="7"/>
      <c r="L12" s="6"/>
      <c r="M12" s="8"/>
      <c r="N12" s="6"/>
      <c r="O12" s="9"/>
      <c r="P12" s="10"/>
      <c r="Q12" s="24"/>
      <c r="R12" s="6"/>
      <c r="S12" s="11">
        <f>SUM(S7:S11)-MIN(S7:S11)</f>
        <v>4832.356515311061</v>
      </c>
      <c r="T12" s="34"/>
      <c r="U12" s="37"/>
      <c r="V12" s="1"/>
      <c r="W12" s="1"/>
      <c r="X12" s="1"/>
    </row>
    <row r="13" spans="1:24" ht="12.75">
      <c r="A13" s="17"/>
      <c r="B13" s="14"/>
      <c r="C13" s="14"/>
      <c r="D13" s="22"/>
      <c r="E13" s="15"/>
      <c r="F13" s="7"/>
      <c r="G13" s="15"/>
      <c r="H13" s="7"/>
      <c r="I13" s="15"/>
      <c r="J13" s="7"/>
      <c r="K13" s="7"/>
      <c r="L13" s="7"/>
      <c r="M13" s="14"/>
      <c r="N13" s="7"/>
      <c r="O13" s="9"/>
      <c r="P13" s="10"/>
      <c r="Q13" s="25"/>
      <c r="R13" s="7"/>
      <c r="S13" s="10"/>
      <c r="U13" s="1"/>
      <c r="V13" s="1"/>
      <c r="W13" s="1"/>
      <c r="X13" s="1"/>
    </row>
    <row r="14" spans="1:19" ht="12.75">
      <c r="A14" s="16"/>
      <c r="B14" s="4" t="s">
        <v>35</v>
      </c>
      <c r="C14" s="4"/>
      <c r="D14" s="21" t="s">
        <v>39</v>
      </c>
      <c r="E14" s="5">
        <v>9.54</v>
      </c>
      <c r="F14" s="6">
        <f>IF(E14&lt;1.5,,IF(E14&lt;1.5,,SUM(51.39*(POWER((E14-1.5),1.05)))))</f>
        <v>458.5613727998905</v>
      </c>
      <c r="G14" s="5">
        <v>0</v>
      </c>
      <c r="H14" s="6">
        <f>IF(G14&lt;10,,IF(G14&lt;10,,SUM(5.33*(POWER((G14-10),1.1)))))</f>
        <v>0</v>
      </c>
      <c r="I14" s="5">
        <v>8.49</v>
      </c>
      <c r="J14" s="6">
        <f>IF(I14&lt;0.1,,IF(I14&gt;11.5,,SUM(58.015*(POWER((11.5-I14),1.81)))))</f>
        <v>426.3297638493336</v>
      </c>
      <c r="K14" s="7">
        <v>0</v>
      </c>
      <c r="L14" s="6">
        <f>IF(K14&lt;75,,IF(K14&lt;75,,SUM(0.8465*(POWER((K14-75),1.42)))))</f>
        <v>0</v>
      </c>
      <c r="M14" s="8">
        <v>472</v>
      </c>
      <c r="N14" s="6">
        <f>IF(M14&lt;220,,IF(M14&lt;220,,SUM(0.14354*(POWER((M14-220),1.4)))))</f>
        <v>330.31910944458923</v>
      </c>
      <c r="O14" s="9">
        <v>3</v>
      </c>
      <c r="P14" s="10" t="s">
        <v>11</v>
      </c>
      <c r="Q14" s="24">
        <v>37.73</v>
      </c>
      <c r="R14" s="6">
        <f>IF((O14*60+Q14)&lt;0.1,,IF((O14*60+Q14)&gt;305.5,,SUM(0.08713*(POWER((305.5-(O14*60+Q14)),1.85)))))</f>
        <v>343.05045208586114</v>
      </c>
      <c r="S14" s="11">
        <f>SUM(F14,H14,J14,L14,N14,R14)</f>
        <v>1558.2606981796744</v>
      </c>
    </row>
    <row r="15" spans="1:19" ht="12.75">
      <c r="A15" s="16"/>
      <c r="B15" s="4" t="s">
        <v>36</v>
      </c>
      <c r="C15" s="4"/>
      <c r="D15" s="21" t="s">
        <v>39</v>
      </c>
      <c r="E15" s="5">
        <v>7.49</v>
      </c>
      <c r="F15" s="6">
        <f>IF(E15&lt;1.5,,IF(E15&lt;1.5,,SUM(51.39*(POWER((E15-1.5),1.05)))))</f>
        <v>336.6485755515479</v>
      </c>
      <c r="G15" s="5">
        <v>0</v>
      </c>
      <c r="H15" s="6">
        <f>IF(G15&lt;10,,IF(G15&lt;10,,SUM(5.33*(POWER((G15-10),1.1)))))</f>
        <v>0</v>
      </c>
      <c r="I15" s="5">
        <v>8.29</v>
      </c>
      <c r="J15" s="6">
        <f>IF(I15&lt;0.1,,IF(I15&gt;11.5,,SUM(58.015*(POWER((11.5-I15),1.81)))))</f>
        <v>478.9767195445728</v>
      </c>
      <c r="K15" s="7">
        <v>142</v>
      </c>
      <c r="L15" s="6">
        <f>IF(K15&lt;75,,IF(K15&lt;75,,SUM(0.8465*(POWER((K15-75),1.42)))))</f>
        <v>331.6295199695596</v>
      </c>
      <c r="M15" s="8">
        <v>0</v>
      </c>
      <c r="N15" s="6">
        <f>IF(M15&lt;220,,IF(M15&lt;220,,SUM(0.14354*(POWER((M15-220),1.4)))))</f>
        <v>0</v>
      </c>
      <c r="O15" s="9">
        <v>3</v>
      </c>
      <c r="P15" s="10" t="s">
        <v>11</v>
      </c>
      <c r="Q15" s="24">
        <v>27.34</v>
      </c>
      <c r="R15" s="6">
        <f>IF((O15*60+Q15)&lt;0.1,,IF((O15*60+Q15)&gt;305.5,,SUM(0.08713*(POWER((305.5-(O15*60+Q15)),1.85)))))</f>
        <v>421.9360482015858</v>
      </c>
      <c r="S15" s="11">
        <f>SUM(F15,H15,J15,L15,N15,R15)</f>
        <v>1569.1908632672662</v>
      </c>
    </row>
    <row r="16" spans="1:19" ht="12.75">
      <c r="A16" s="16"/>
      <c r="B16" s="4" t="s">
        <v>37</v>
      </c>
      <c r="C16" s="4"/>
      <c r="D16" s="21" t="s">
        <v>39</v>
      </c>
      <c r="E16" s="5">
        <v>0</v>
      </c>
      <c r="F16" s="6">
        <f>IF(E16&lt;1.5,,IF(E16&lt;1.5,,SUM(51.39*(POWER((E16-1.5),1.05)))))</f>
        <v>0</v>
      </c>
      <c r="G16" s="5">
        <v>48.98</v>
      </c>
      <c r="H16" s="6">
        <f>IF(G16&lt;10,,IF(G16&lt;10,,SUM(5.33*(POWER((G16-10),1.1)))))</f>
        <v>299.6768722469715</v>
      </c>
      <c r="I16" s="5">
        <v>8.65</v>
      </c>
      <c r="J16" s="6">
        <f>IF(I16&lt;0.1,,IF(I16&gt;11.5,,SUM(58.015*(POWER((11.5-I16),1.81)))))</f>
        <v>386.19753120620345</v>
      </c>
      <c r="K16" s="7">
        <v>0</v>
      </c>
      <c r="L16" s="6">
        <f>IF(K16&lt;75,,IF(K16&lt;75,,SUM(0.8465*(POWER((K16-75),1.42)))))</f>
        <v>0</v>
      </c>
      <c r="M16" s="8">
        <v>446</v>
      </c>
      <c r="N16" s="6">
        <f>IF(M16&lt;220,,IF(M16&lt;220,,SUM(0.14354*(POWER((M16-220),1.4)))))</f>
        <v>283.61210071663027</v>
      </c>
      <c r="O16" s="9">
        <v>3</v>
      </c>
      <c r="P16" s="10" t="s">
        <v>11</v>
      </c>
      <c r="Q16" s="24">
        <v>11.87</v>
      </c>
      <c r="R16" s="6">
        <f>IF((O16*60+Q16)&lt;0.1,,IF((O16*60+Q16)&gt;305.5,,SUM(0.08713*(POWER((305.5-(O16*60+Q16)),1.85)))))</f>
        <v>553.1332637321999</v>
      </c>
      <c r="S16" s="11">
        <f>SUM(F16,H16,J16,L16,N16,R16)</f>
        <v>1522.6197679020052</v>
      </c>
    </row>
    <row r="17" spans="1:19" ht="12.75">
      <c r="A17" s="16"/>
      <c r="B17" s="4" t="s">
        <v>63</v>
      </c>
      <c r="C17" s="4"/>
      <c r="D17" s="21" t="s">
        <v>39</v>
      </c>
      <c r="E17" s="5">
        <v>0</v>
      </c>
      <c r="F17" s="6">
        <f>IF(E17&lt;1.5,,IF(E17&lt;1.5,,SUM(51.39*(POWER((E17-1.5),1.05)))))</f>
        <v>0</v>
      </c>
      <c r="G17" s="5">
        <v>55.63</v>
      </c>
      <c r="H17" s="6">
        <f>IF(G17&lt;10,,IF(G17&lt;10,,SUM(5.33*(POWER((G17-10),1.1)))))</f>
        <v>356.3713027633204</v>
      </c>
      <c r="I17" s="5">
        <v>9</v>
      </c>
      <c r="J17" s="6">
        <f>IF(I17&lt;0.1,,IF(I17&gt;11.5,,SUM(58.015*(POWER((11.5-I17),1.81)))))</f>
        <v>304.6573865716712</v>
      </c>
      <c r="K17" s="7">
        <v>0</v>
      </c>
      <c r="L17" s="6">
        <f>IF(K17&lt;75,,IF(K17&lt;75,,SUM(0.8465*(POWER((K17-75),1.42)))))</f>
        <v>0</v>
      </c>
      <c r="M17" s="8">
        <v>450</v>
      </c>
      <c r="N17" s="6">
        <f>IF(M17&lt;220,,IF(M17&lt;220,,SUM(0.14354*(POWER((M17-220),1.4)))))</f>
        <v>290.66444606070036</v>
      </c>
      <c r="O17" s="9">
        <v>3</v>
      </c>
      <c r="P17" s="10" t="s">
        <v>11</v>
      </c>
      <c r="Q17" s="24">
        <v>35.35</v>
      </c>
      <c r="R17" s="6">
        <f>IF((O17*60+Q17)&lt;0.1,,IF((O17*60+Q17)&gt;305.5,,SUM(0.08713*(POWER((305.5-(O17*60+Q17)),1.85)))))</f>
        <v>360.45770767909636</v>
      </c>
      <c r="S17" s="11">
        <f>SUM(F17,H17,J17,L17,N17,R17)</f>
        <v>1312.1508430747883</v>
      </c>
    </row>
    <row r="18" spans="1:19" ht="12.75">
      <c r="A18" s="16"/>
      <c r="B18" s="4" t="s">
        <v>38</v>
      </c>
      <c r="C18" s="4"/>
      <c r="D18" s="21" t="s">
        <v>39</v>
      </c>
      <c r="E18" s="5">
        <v>11.6</v>
      </c>
      <c r="F18" s="6">
        <f>IF(E18&lt;1.5,,IF(E18&lt;1.5,,SUM(51.39*(POWER((E18-1.5),1.05)))))</f>
        <v>582.661147963337</v>
      </c>
      <c r="G18" s="5">
        <v>0</v>
      </c>
      <c r="H18" s="6">
        <f>IF(G18&lt;10,,IF(G18&lt;10,,SUM(5.33*(POWER((G18-10),1.1)))))</f>
        <v>0</v>
      </c>
      <c r="I18" s="5">
        <v>8.24</v>
      </c>
      <c r="J18" s="6">
        <f>IF(I18&lt;0.1,,IF(I18&gt;11.5,,SUM(58.015*(POWER((11.5-I18),1.81)))))</f>
        <v>492.5656845849381</v>
      </c>
      <c r="K18" s="7">
        <v>134</v>
      </c>
      <c r="L18" s="6">
        <f>IF(K18&lt;75,,IF(K18&lt;75,,SUM(0.8465*(POWER((K18-75),1.42)))))</f>
        <v>276.8450858642546</v>
      </c>
      <c r="M18" s="8">
        <v>0</v>
      </c>
      <c r="N18" s="6">
        <f>IF(M18&lt;220,,IF(M18&lt;220,,SUM(0.14354*(POWER((M18-220),1.4)))))</f>
        <v>0</v>
      </c>
      <c r="O18" s="9">
        <v>3</v>
      </c>
      <c r="P18" s="10" t="s">
        <v>11</v>
      </c>
      <c r="Q18" s="24">
        <v>38.11</v>
      </c>
      <c r="R18" s="6">
        <f>IF((O18*60+Q18)&lt;0.1,,IF((O18*60+Q18)&gt;305.5,,SUM(0.08713*(POWER((305.5-(O18*60+Q18)),1.85)))))</f>
        <v>340.3078222553705</v>
      </c>
      <c r="S18" s="11">
        <f>SUM(F18,H18,J18,L18,N18,R18)</f>
        <v>1692.3797406679</v>
      </c>
    </row>
    <row r="19" spans="1:19" ht="12.75">
      <c r="A19" s="16"/>
      <c r="B19" s="4"/>
      <c r="C19" s="4"/>
      <c r="D19" s="21"/>
      <c r="E19" s="5"/>
      <c r="F19" s="6"/>
      <c r="G19" s="5"/>
      <c r="H19" s="6"/>
      <c r="I19" s="5"/>
      <c r="J19" s="6"/>
      <c r="K19" s="7"/>
      <c r="L19" s="6"/>
      <c r="M19" s="8"/>
      <c r="N19" s="6"/>
      <c r="O19" s="9"/>
      <c r="P19" s="10"/>
      <c r="Q19" s="24"/>
      <c r="R19" s="6"/>
      <c r="S19" s="11">
        <f>SUM(S14:S18)-MIN(S14:S18)</f>
        <v>6342.451070016846</v>
      </c>
    </row>
    <row r="20" spans="1:19" ht="12.75">
      <c r="A20" s="17"/>
      <c r="B20" s="14"/>
      <c r="C20" s="14"/>
      <c r="D20" s="22"/>
      <c r="E20" s="15"/>
      <c r="F20" s="7"/>
      <c r="G20" s="15"/>
      <c r="H20" s="7"/>
      <c r="I20" s="15"/>
      <c r="J20" s="7"/>
      <c r="K20" s="7"/>
      <c r="L20" s="7"/>
      <c r="M20" s="14"/>
      <c r="N20" s="7"/>
      <c r="O20" s="9"/>
      <c r="P20" s="10"/>
      <c r="Q20" s="25"/>
      <c r="R20" s="7"/>
      <c r="S20" s="10"/>
    </row>
    <row r="21" spans="1:19" ht="12.75">
      <c r="A21" s="16"/>
      <c r="B21" s="4" t="s">
        <v>40</v>
      </c>
      <c r="C21" s="4"/>
      <c r="D21" s="21" t="s">
        <v>44</v>
      </c>
      <c r="E21" s="5">
        <v>9.82</v>
      </c>
      <c r="F21" s="6">
        <f>IF(E21&lt;1.5,,IF(E21&lt;1.5,,SUM(51.39*(POWER((E21-1.5),1.05)))))</f>
        <v>475.3441027369915</v>
      </c>
      <c r="G21" s="5">
        <v>0</v>
      </c>
      <c r="H21" s="6">
        <f>IF(G21&lt;10,,IF(G21&lt;10,,SUM(5.33*(POWER((G21-10),1.1)))))</f>
        <v>0</v>
      </c>
      <c r="I21" s="5">
        <v>8.21</v>
      </c>
      <c r="J21" s="6">
        <f>IF(I21&lt;0.1,,IF(I21&gt;11.5,,SUM(58.015*(POWER((11.5-I21),1.81)))))</f>
        <v>500.8006361468611</v>
      </c>
      <c r="K21" s="7">
        <v>162</v>
      </c>
      <c r="L21" s="6">
        <f>IF(K21&lt;75,,IF(K21&lt;75,,SUM(0.8465*(POWER((K21-75),1.42)))))</f>
        <v>480.55632879447955</v>
      </c>
      <c r="M21" s="8">
        <v>0</v>
      </c>
      <c r="N21" s="6">
        <f>IF(M21&lt;220,,IF(M21&lt;220,,SUM(0.14354*(POWER((M21-220),1.4)))))</f>
        <v>0</v>
      </c>
      <c r="O21" s="9">
        <v>3</v>
      </c>
      <c r="P21" s="10" t="s">
        <v>11</v>
      </c>
      <c r="Q21" s="38">
        <v>15.08</v>
      </c>
      <c r="R21" s="6">
        <f>IF((O21*60+Q21)&lt;0.1,,IF((O21*60+Q21)&gt;305.5,,SUM(0.08713*(POWER((305.5-(O21*60+Q21)),1.85)))))</f>
        <v>524.5731264856804</v>
      </c>
      <c r="S21" s="11">
        <f>SUM(F21,H21,J21,L21,N21,R21)</f>
        <v>1981.2741941640124</v>
      </c>
    </row>
    <row r="22" spans="1:19" ht="12.75">
      <c r="A22" s="16"/>
      <c r="B22" s="4" t="s">
        <v>41</v>
      </c>
      <c r="C22" s="4"/>
      <c r="D22" s="21" t="s">
        <v>44</v>
      </c>
      <c r="E22" s="5">
        <v>0</v>
      </c>
      <c r="F22" s="6">
        <f>IF(E22&lt;1.5,,IF(E22&lt;1.5,,SUM(51.39*(POWER((E22-1.5),1.05)))))</f>
        <v>0</v>
      </c>
      <c r="G22" s="5">
        <v>64.68</v>
      </c>
      <c r="H22" s="6">
        <f>IF(G22&lt;10,,IF(G22&lt;10,,SUM(5.33*(POWER((G22-10),1.1)))))</f>
        <v>434.8490899396118</v>
      </c>
      <c r="I22" s="5">
        <v>8.33</v>
      </c>
      <c r="J22" s="6">
        <f>IF(I22&lt;0.1,,IF(I22&gt;11.5,,SUM(58.015*(POWER((11.5-I22),1.81)))))</f>
        <v>468.2281943650006</v>
      </c>
      <c r="K22" s="7">
        <v>0</v>
      </c>
      <c r="L22" s="6">
        <f>IF(K22&lt;75,,IF(K22&lt;75,,SUM(0.8465*(POWER((K22-75),1.42)))))</f>
        <v>0</v>
      </c>
      <c r="M22" s="8">
        <v>438</v>
      </c>
      <c r="N22" s="6">
        <f>IF(M22&lt;220,,IF(M22&lt;220,,SUM(0.14354*(POWER((M22-220),1.4)))))</f>
        <v>269.6572076092714</v>
      </c>
      <c r="O22" s="9">
        <v>4</v>
      </c>
      <c r="P22" s="10" t="s">
        <v>11</v>
      </c>
      <c r="Q22" s="38">
        <v>7.89</v>
      </c>
      <c r="R22" s="6">
        <f>IF((O22*60+Q22)&lt;0.1,,IF((O22*60+Q22)&gt;305.5,,SUM(0.08713*(POWER((305.5-(O22*60+Q22)),1.85)))))</f>
        <v>157.430466806061</v>
      </c>
      <c r="S22" s="11">
        <f>SUM(F22,H22,J22,L22,N22,R22)</f>
        <v>1330.164958719945</v>
      </c>
    </row>
    <row r="23" spans="1:19" ht="12.75">
      <c r="A23" s="16"/>
      <c r="B23" s="4" t="s">
        <v>42</v>
      </c>
      <c r="C23" s="4"/>
      <c r="D23" s="21" t="s">
        <v>44</v>
      </c>
      <c r="E23" s="5">
        <v>9.56</v>
      </c>
      <c r="F23" s="6">
        <f>IF(E23&lt;1.5,,IF(E23&lt;1.5,,SUM(51.39*(POWER((E23-1.5),1.05)))))</f>
        <v>459.759182156245</v>
      </c>
      <c r="G23" s="5">
        <v>0</v>
      </c>
      <c r="H23" s="6">
        <f>IF(G23&lt;10,,IF(G23&lt;10,,SUM(5.33*(POWER((G23-10),1.1)))))</f>
        <v>0</v>
      </c>
      <c r="I23" s="5">
        <v>8.1</v>
      </c>
      <c r="J23" s="6">
        <f>IF(I23&lt;0.1,,IF(I23&gt;11.5,,SUM(58.015*(POWER((11.5-I23),1.81)))))</f>
        <v>531.5169717322173</v>
      </c>
      <c r="K23" s="7">
        <v>138</v>
      </c>
      <c r="L23" s="6">
        <f>IF(K23&lt;75,,IF(K23&lt;75,,SUM(0.8465*(POWER((K23-75),1.42)))))</f>
        <v>303.8719009255697</v>
      </c>
      <c r="M23" s="8">
        <v>0</v>
      </c>
      <c r="N23" s="6">
        <f>IF(M23&lt;220,,IF(M23&lt;220,,SUM(0.14354*(POWER((M23-220),1.4)))))</f>
        <v>0</v>
      </c>
      <c r="O23" s="9">
        <v>4</v>
      </c>
      <c r="P23" s="10" t="s">
        <v>11</v>
      </c>
      <c r="Q23" s="24">
        <v>0.06</v>
      </c>
      <c r="R23" s="6">
        <f>IF((O23*60+Q23)&lt;0.1,,IF((O23*60+Q23)&gt;305.5,,SUM(0.08713*(POWER((305.5-(O23*60+Q23)),1.85)))))</f>
        <v>199.28646416055003</v>
      </c>
      <c r="S23" s="11">
        <f>SUM(F23,H23,J23,L23,N23,R23)</f>
        <v>1494.4345189745818</v>
      </c>
    </row>
    <row r="24" spans="1:19" ht="12.75">
      <c r="A24" s="16"/>
      <c r="B24" s="4" t="s">
        <v>64</v>
      </c>
      <c r="C24" s="4"/>
      <c r="D24" s="21" t="s">
        <v>44</v>
      </c>
      <c r="E24" s="5">
        <v>0</v>
      </c>
      <c r="F24" s="6">
        <f>IF(E24&lt;1.5,,IF(E24&lt;1.5,,SUM(51.39*(POWER((E24-1.5),1.05)))))</f>
        <v>0</v>
      </c>
      <c r="G24" s="5">
        <v>58.43</v>
      </c>
      <c r="H24" s="6">
        <f>IF(G24&lt;10,,IF(G24&lt;10,,SUM(5.33*(POWER((G24-10),1.1)))))</f>
        <v>380.4986541482592</v>
      </c>
      <c r="I24" s="5">
        <v>9.18</v>
      </c>
      <c r="J24" s="6">
        <f>IF(I24&lt;0.1,,IF(I24&gt;11.5,,SUM(58.015*(POWER((11.5-I24),1.81)))))</f>
        <v>266.11757007027813</v>
      </c>
      <c r="K24" s="7">
        <v>0</v>
      </c>
      <c r="L24" s="6">
        <f>IF(K24&lt;75,,IF(K24&lt;75,,SUM(0.8465*(POWER((K24-75),1.42)))))</f>
        <v>0</v>
      </c>
      <c r="M24" s="8">
        <v>422</v>
      </c>
      <c r="N24" s="6">
        <f>IF(M24&lt;220,,IF(M24&lt;220,,SUM(0.14354*(POWER((M24-220),1.4)))))</f>
        <v>242.36218495909293</v>
      </c>
      <c r="O24" s="9">
        <v>3</v>
      </c>
      <c r="P24" s="10" t="s">
        <v>11</v>
      </c>
      <c r="Q24" s="24">
        <v>52.68</v>
      </c>
      <c r="R24" s="6">
        <f>IF((O24*60+Q24)&lt;0.1,,IF((O24*60+Q24)&gt;305.5,,SUM(0.08713*(POWER((305.5-(O24*60+Q24)),1.85)))))</f>
        <v>242.84628382888454</v>
      </c>
      <c r="S24" s="11">
        <f>SUM(F24,H24,J24,L24,N24,R24)</f>
        <v>1131.8246930065147</v>
      </c>
    </row>
    <row r="25" spans="1:19" ht="12.75">
      <c r="A25" s="16"/>
      <c r="B25" s="4" t="s">
        <v>43</v>
      </c>
      <c r="C25" s="4"/>
      <c r="D25" s="21" t="s">
        <v>44</v>
      </c>
      <c r="E25" s="5">
        <v>0</v>
      </c>
      <c r="F25" s="6">
        <f>IF(E25&lt;1.5,,IF(E25&lt;1.5,,SUM(51.39*(POWER((E25-1.5),1.05)))))</f>
        <v>0</v>
      </c>
      <c r="G25" s="5">
        <v>63.45</v>
      </c>
      <c r="H25" s="6">
        <f>IF(G25&lt;10,,IF(G25&lt;10,,SUM(5.33*(POWER((G25-10),1.1)))))</f>
        <v>424.1013838046652</v>
      </c>
      <c r="I25" s="5">
        <v>8.35</v>
      </c>
      <c r="J25" s="6">
        <f>IF(I25&lt;0.1,,IF(I25&gt;11.5,,SUM(58.015*(POWER((11.5-I25),1.81)))))</f>
        <v>462.89490322050204</v>
      </c>
      <c r="K25" s="7">
        <v>0</v>
      </c>
      <c r="L25" s="6">
        <f>IF(K25&lt;75,,IF(K25&lt;75,,SUM(0.8465*(POWER((K25-75),1.42)))))</f>
        <v>0</v>
      </c>
      <c r="M25" s="8">
        <v>461</v>
      </c>
      <c r="N25" s="6">
        <f>IF(M25&lt;220,,IF(M25&lt;220,,SUM(0.14354*(POWER((M25-220),1.4)))))</f>
        <v>310.3107360854956</v>
      </c>
      <c r="O25" s="9">
        <v>3</v>
      </c>
      <c r="P25" s="10" t="s">
        <v>11</v>
      </c>
      <c r="Q25" s="24">
        <v>31.09</v>
      </c>
      <c r="R25" s="6">
        <f>IF((O25*60+Q25)&lt;0.1,,IF((O25*60+Q25)&gt;305.5,,SUM(0.08713*(POWER((305.5-(O25*60+Q25)),1.85)))))</f>
        <v>392.60064580628546</v>
      </c>
      <c r="S25" s="11">
        <f>SUM(F25,H25,J25,L25,N25,R25)</f>
        <v>1589.9076689169483</v>
      </c>
    </row>
    <row r="26" spans="1:19" ht="12.75">
      <c r="A26" s="16"/>
      <c r="B26" s="4"/>
      <c r="C26" s="4"/>
      <c r="D26" s="21"/>
      <c r="E26" s="5"/>
      <c r="F26" s="6"/>
      <c r="G26" s="5"/>
      <c r="H26" s="6"/>
      <c r="I26" s="5"/>
      <c r="J26" s="6"/>
      <c r="K26" s="7"/>
      <c r="L26" s="6"/>
      <c r="M26" s="8"/>
      <c r="N26" s="6"/>
      <c r="O26" s="9"/>
      <c r="P26" s="10"/>
      <c r="Q26" s="24"/>
      <c r="R26" s="6"/>
      <c r="S26" s="11">
        <f>SUM(S21:S25)-MIN(S21:S25)</f>
        <v>6395.7813407754875</v>
      </c>
    </row>
    <row r="27" spans="1:19" ht="12.75">
      <c r="A27" s="17"/>
      <c r="B27" s="14"/>
      <c r="C27" s="14"/>
      <c r="D27" s="22"/>
      <c r="E27" s="15"/>
      <c r="F27" s="7"/>
      <c r="G27" s="15"/>
      <c r="H27" s="7"/>
      <c r="I27" s="15"/>
      <c r="J27" s="7"/>
      <c r="K27" s="7"/>
      <c r="L27" s="7"/>
      <c r="M27" s="14"/>
      <c r="N27" s="7"/>
      <c r="O27" s="9"/>
      <c r="P27" s="10"/>
      <c r="Q27" s="25"/>
      <c r="R27" s="7"/>
      <c r="S27" s="10"/>
    </row>
    <row r="28" spans="1:19" ht="12.75">
      <c r="A28" s="16"/>
      <c r="B28" s="4" t="s">
        <v>46</v>
      </c>
      <c r="C28" s="4"/>
      <c r="D28" s="21" t="s">
        <v>45</v>
      </c>
      <c r="E28" s="5">
        <v>0</v>
      </c>
      <c r="F28" s="6">
        <f>IF(E28&lt;1.5,,IF(E28&lt;1.5,,SUM(51.39*(POWER((E28-1.5),1.05)))))</f>
        <v>0</v>
      </c>
      <c r="G28" s="5">
        <v>53.96</v>
      </c>
      <c r="H28" s="6">
        <f>IF(G28&lt;10,,IF(G28&lt;10,,SUM(5.33*(POWER((G28-10),1.1)))))</f>
        <v>342.05083989102474</v>
      </c>
      <c r="I28" s="5">
        <v>8.5</v>
      </c>
      <c r="J28" s="6">
        <f>IF(I28&lt;0.1,,IF(I28&gt;11.5,,SUM(58.015*(POWER((11.5-I28),1.81)))))</f>
        <v>423.7695699023927</v>
      </c>
      <c r="K28" s="7">
        <v>146</v>
      </c>
      <c r="L28" s="6">
        <f>IF(K28&lt;75,,IF(K28&lt;75,,SUM(0.8465*(POWER((K28-75),1.42)))))</f>
        <v>360.0922857809243</v>
      </c>
      <c r="M28" s="8">
        <v>0</v>
      </c>
      <c r="N28" s="6">
        <f>IF(M28&lt;220,,IF(M28&lt;220,,SUM(0.14354*(POWER((M28-220),1.4)))))</f>
        <v>0</v>
      </c>
      <c r="O28" s="9">
        <v>3</v>
      </c>
      <c r="P28" s="10" t="s">
        <v>11</v>
      </c>
      <c r="Q28" s="24">
        <v>29.1</v>
      </c>
      <c r="R28" s="6">
        <f>IF((O28*60+Q28)&lt;0.1,,IF((O28*60+Q28)&gt;305.5,,SUM(0.08713*(POWER((305.5-(O28*60+Q28)),1.85)))))</f>
        <v>408.0470352567106</v>
      </c>
      <c r="S28" s="11">
        <f>SUM(F28,H28,J28,L28,N28,R28)</f>
        <v>1533.9597308310524</v>
      </c>
    </row>
    <row r="29" spans="1:19" ht="12.75">
      <c r="A29" s="16"/>
      <c r="B29" s="4" t="s">
        <v>47</v>
      </c>
      <c r="C29" s="4"/>
      <c r="D29" s="21" t="s">
        <v>45</v>
      </c>
      <c r="E29" s="5">
        <v>6.98</v>
      </c>
      <c r="F29" s="6">
        <f>IF(E29&lt;1.5,,IF(E29&lt;1.5,,SUM(51.39*(POWER((E29-1.5),1.05)))))</f>
        <v>306.61839366181187</v>
      </c>
      <c r="G29" s="5">
        <v>0</v>
      </c>
      <c r="H29" s="6">
        <f>IF(G29&lt;10,,IF(G29&lt;10,,SUM(5.33*(POWER((G29-10),1.1)))))</f>
        <v>0</v>
      </c>
      <c r="I29" s="5">
        <v>8.94</v>
      </c>
      <c r="J29" s="6">
        <f>IF(I29&lt;0.1,,IF(I29&gt;11.5,,SUM(58.015*(POWER((11.5-I29),1.81)))))</f>
        <v>318.0201468568426</v>
      </c>
      <c r="K29" s="7">
        <v>138</v>
      </c>
      <c r="L29" s="6">
        <f>IF(K29&lt;75,,IF(K29&lt;75,,SUM(0.8465*(POWER((K29-75),1.42)))))</f>
        <v>303.8719009255697</v>
      </c>
      <c r="M29" s="8">
        <v>0</v>
      </c>
      <c r="N29" s="6">
        <f>IF(M29&lt;220,,IF(M29&lt;220,,SUM(0.14354*(POWER((M29-220),1.4)))))</f>
        <v>0</v>
      </c>
      <c r="O29" s="9">
        <v>3</v>
      </c>
      <c r="P29" s="10" t="s">
        <v>11</v>
      </c>
      <c r="Q29" s="24">
        <v>17.33</v>
      </c>
      <c r="R29" s="6">
        <f>IF((O29*60+Q29)&lt;0.1,,IF((O29*60+Q29)&gt;305.5,,SUM(0.08713*(POWER((305.5-(O29*60+Q29)),1.85)))))</f>
        <v>504.96973409749336</v>
      </c>
      <c r="S29" s="11">
        <f>SUM(F29,H29,J29,L29,N29,R29)</f>
        <v>1433.4801755417175</v>
      </c>
    </row>
    <row r="30" spans="1:19" ht="12.75">
      <c r="A30" s="16"/>
      <c r="B30" s="4" t="s">
        <v>48</v>
      </c>
      <c r="C30" s="4"/>
      <c r="D30" s="21" t="s">
        <v>45</v>
      </c>
      <c r="E30" s="5">
        <v>0</v>
      </c>
      <c r="F30" s="6">
        <f>IF(E30&lt;1.5,,IF(E30&lt;1.5,,SUM(51.39*(POWER((E30-1.5),1.05)))))</f>
        <v>0</v>
      </c>
      <c r="G30" s="5">
        <v>42.2</v>
      </c>
      <c r="H30" s="6">
        <f>IF(G30&lt;10,,IF(G30&lt;10,,SUM(5.33*(POWER((G30-10),1.1)))))</f>
        <v>242.8670892736861</v>
      </c>
      <c r="I30" s="5">
        <v>8.1</v>
      </c>
      <c r="J30" s="6">
        <f>IF(I30&lt;0.1,,IF(I30&gt;11.5,,SUM(58.015*(POWER((11.5-I30),1.81)))))</f>
        <v>531.5169717322173</v>
      </c>
      <c r="K30" s="7">
        <v>0</v>
      </c>
      <c r="L30" s="6">
        <f>IF(K30&lt;75,,IF(K30&lt;75,,SUM(0.8465*(POWER((K30-75),1.42)))))</f>
        <v>0</v>
      </c>
      <c r="M30" s="8">
        <v>466</v>
      </c>
      <c r="N30" s="6">
        <f>IF(M30&lt;220,,IF(M30&lt;220,,SUM(0.14354*(POWER((M30-220),1.4)))))</f>
        <v>319.36115614980235</v>
      </c>
      <c r="O30" s="9">
        <v>3</v>
      </c>
      <c r="P30" s="10" t="s">
        <v>11</v>
      </c>
      <c r="Q30" s="24">
        <v>49.2</v>
      </c>
      <c r="R30" s="6">
        <f>IF((O30*60+Q30)&lt;0.1,,IF((O30*60+Q30)&gt;305.5,,SUM(0.08713*(POWER((305.5-(O30*60+Q30)),1.85)))))</f>
        <v>264.75130485451473</v>
      </c>
      <c r="S30" s="11">
        <f>SUM(F30,H30,J30,L30,N30,R30)</f>
        <v>1358.4965220102204</v>
      </c>
    </row>
    <row r="31" spans="1:19" ht="12.75">
      <c r="A31" s="16"/>
      <c r="B31" s="4" t="s">
        <v>49</v>
      </c>
      <c r="C31" s="4"/>
      <c r="D31" s="21" t="s">
        <v>45</v>
      </c>
      <c r="E31" s="5">
        <v>7.66</v>
      </c>
      <c r="F31" s="6">
        <f>IF(E31&lt;1.5,,IF(E31&lt;1.5,,SUM(51.39*(POWER((E31-1.5),1.05)))))</f>
        <v>346.6876454740526</v>
      </c>
      <c r="G31" s="5">
        <v>0</v>
      </c>
      <c r="H31" s="6">
        <f>IF(G31&lt;10,,IF(G31&lt;10,,SUM(5.33*(POWER((G31-10),1.1)))))</f>
        <v>0</v>
      </c>
      <c r="I31" s="5">
        <v>8.1</v>
      </c>
      <c r="J31" s="6">
        <f>IF(I31&lt;0.1,,IF(I31&gt;11.5,,SUM(58.015*(POWER((11.5-I31),1.81)))))</f>
        <v>531.5169717322173</v>
      </c>
      <c r="K31" s="7">
        <v>0</v>
      </c>
      <c r="L31" s="6">
        <f>IF(K31&lt;75,,IF(K31&lt;75,,SUM(0.8465*(POWER((K31-75),1.42)))))</f>
        <v>0</v>
      </c>
      <c r="M31" s="8">
        <v>534</v>
      </c>
      <c r="N31" s="6">
        <f>IF(M31&lt;220,,IF(M31&lt;220,,SUM(0.14354*(POWER((M31-220),1.4)))))</f>
        <v>449.4428224630324</v>
      </c>
      <c r="O31" s="9">
        <v>3</v>
      </c>
      <c r="P31" s="10" t="s">
        <v>11</v>
      </c>
      <c r="Q31" s="24">
        <v>31.28</v>
      </c>
      <c r="R31" s="6">
        <f>IF((O31*60+Q31)&lt;0.1,,IF((O31*60+Q31)&gt;305.5,,SUM(0.08713*(POWER((305.5-(O31*60+Q31)),1.85)))))</f>
        <v>391.1401958241187</v>
      </c>
      <c r="S31" s="11">
        <f>SUM(F31,H31,J31,L31,N31,R31)</f>
        <v>1718.787635493421</v>
      </c>
    </row>
    <row r="32" spans="1:20" ht="12.75">
      <c r="A32" s="16"/>
      <c r="B32" s="4" t="s">
        <v>65</v>
      </c>
      <c r="C32" s="4"/>
      <c r="D32" s="21" t="s">
        <v>44</v>
      </c>
      <c r="E32" s="5">
        <v>0</v>
      </c>
      <c r="F32" s="6">
        <f>IF(E32&lt;1.5,,IF(E32&lt;1.5,,SUM(51.39*(POWER((E32-1.5),1.05)))))</f>
        <v>0</v>
      </c>
      <c r="G32" s="5">
        <v>53.46</v>
      </c>
      <c r="H32" s="6">
        <f>IF(G32&lt;10,,IF(G32&lt;10,,SUM(5.33*(POWER((G32-10),1.1)))))</f>
        <v>337.7737560252145</v>
      </c>
      <c r="I32" s="5">
        <v>8.72</v>
      </c>
      <c r="J32" s="6">
        <f>IF(I32&lt;0.1,,IF(I32&gt;11.5,,SUM(58.015*(POWER((11.5-I32),1.81)))))</f>
        <v>369.1997320762424</v>
      </c>
      <c r="K32" s="7">
        <v>0</v>
      </c>
      <c r="L32" s="6">
        <f>IF(K32&lt;75,,IF(K32&lt;75,,SUM(0.8465*(POWER((K32-75),1.42)))))</f>
        <v>0</v>
      </c>
      <c r="M32" s="8">
        <v>454</v>
      </c>
      <c r="N32" s="6">
        <f>IF(M32&lt;220,,IF(M32&lt;220,,SUM(0.14354*(POWER((M32-220),1.4)))))</f>
        <v>297.7660242300852</v>
      </c>
      <c r="O32" s="9">
        <v>3</v>
      </c>
      <c r="P32" s="10" t="s">
        <v>11</v>
      </c>
      <c r="Q32" s="24">
        <v>38.57</v>
      </c>
      <c r="R32" s="6">
        <f>IF((O32*60+Q32)&lt;0.1,,IF((O32*60+Q32)&gt;305.5,,SUM(0.08713*(POWER((305.5-(O32*60+Q32)),1.85)))))</f>
        <v>337.0013350372423</v>
      </c>
      <c r="S32" s="11">
        <f>SUM(F32,H32,J32,L32,N32,R32)</f>
        <v>1341.7408473687844</v>
      </c>
      <c r="T32" t="s">
        <v>66</v>
      </c>
    </row>
    <row r="33" spans="1:19" ht="12.75">
      <c r="A33" s="16"/>
      <c r="B33" s="4"/>
      <c r="C33" s="4"/>
      <c r="D33" s="21"/>
      <c r="E33" s="5"/>
      <c r="F33" s="6"/>
      <c r="G33" s="5"/>
      <c r="H33" s="6"/>
      <c r="I33" s="5"/>
      <c r="J33" s="6"/>
      <c r="K33" s="7"/>
      <c r="L33" s="6"/>
      <c r="M33" s="8"/>
      <c r="N33" s="6"/>
      <c r="O33" s="9"/>
      <c r="P33" s="10"/>
      <c r="Q33" s="24"/>
      <c r="R33" s="6"/>
      <c r="S33" s="11">
        <f>SUM(S28:S32)-MIN(S28:S32)</f>
        <v>6044.724063876411</v>
      </c>
    </row>
    <row r="34" spans="1:11" ht="12.75">
      <c r="A34" s="12"/>
      <c r="B34" s="35"/>
      <c r="C34" s="35"/>
      <c r="D34" s="36"/>
      <c r="E34" s="35"/>
      <c r="K34" s="13"/>
    </row>
    <row r="35" spans="1:19" ht="12.75">
      <c r="A35" s="16"/>
      <c r="B35" s="4" t="s">
        <v>50</v>
      </c>
      <c r="C35" s="4"/>
      <c r="D35" s="21" t="s">
        <v>55</v>
      </c>
      <c r="E35" s="5">
        <v>8.23</v>
      </c>
      <c r="F35" s="6">
        <f>IF(E35&lt;1.5,,IF(E35&lt;1.5,,SUM(51.39*(POWER((E35-1.5),1.05)))))</f>
        <v>380.44723764668635</v>
      </c>
      <c r="G35" s="5">
        <v>0</v>
      </c>
      <c r="H35" s="6">
        <f>IF(G35&lt;10,,IF(G35&lt;10,,SUM(5.33*(POWER((G35-10),1.1)))))</f>
        <v>0</v>
      </c>
      <c r="I35" s="5">
        <v>8.32</v>
      </c>
      <c r="J35" s="6">
        <f>IF(I35&lt;0.1,,IF(I35&gt;11.5,,SUM(58.015*(POWER((11.5-I35),1.81)))))</f>
        <v>470.9050889230935</v>
      </c>
      <c r="K35" s="7">
        <v>0</v>
      </c>
      <c r="L35" s="6">
        <f>IF(K35&lt;75,,IF(K35&lt;75,,SUM(0.8465*(POWER((K35-75),1.42)))))</f>
        <v>0</v>
      </c>
      <c r="M35" s="8">
        <v>506</v>
      </c>
      <c r="N35" s="6">
        <f>IF(M35&lt;220,,IF(M35&lt;220,,SUM(0.14354*(POWER((M35-220),1.4)))))</f>
        <v>394.35321724802816</v>
      </c>
      <c r="O35" s="9">
        <v>3</v>
      </c>
      <c r="P35" s="10" t="s">
        <v>11</v>
      </c>
      <c r="Q35" s="24">
        <v>23.08</v>
      </c>
      <c r="R35" s="6">
        <f>IF((O35*60+Q35)&lt;0.1,,IF((O35*60+Q35)&gt;305.5,,SUM(0.08713*(POWER((305.5-(O35*60+Q35)),1.85)))))</f>
        <v>456.43563273826294</v>
      </c>
      <c r="S35" s="11">
        <f>SUM(F35,H35,J35,L35,N35,R35)</f>
        <v>1702.141176556071</v>
      </c>
    </row>
    <row r="36" spans="1:19" ht="12.75">
      <c r="A36" s="16"/>
      <c r="B36" s="4" t="s">
        <v>51</v>
      </c>
      <c r="C36" s="4"/>
      <c r="D36" s="21" t="s">
        <v>55</v>
      </c>
      <c r="E36" s="5">
        <v>9.45</v>
      </c>
      <c r="F36" s="6">
        <f>IF(E36&lt;1.5,,IF(E36&lt;1.5,,SUM(51.39*(POWER((E36-1.5),1.05)))))</f>
        <v>453.17307933725994</v>
      </c>
      <c r="G36" s="5">
        <v>0</v>
      </c>
      <c r="H36" s="6">
        <f>IF(G36&lt;10,,IF(G36&lt;10,,SUM(5.33*(POWER((G36-10),1.1)))))</f>
        <v>0</v>
      </c>
      <c r="I36" s="5">
        <v>8.69</v>
      </c>
      <c r="J36" s="6">
        <f>IF(I36&lt;0.1,,IF(I36&gt;11.5,,SUM(58.015*(POWER((11.5-I36),1.81)))))</f>
        <v>376.44257510857324</v>
      </c>
      <c r="K36" s="7">
        <v>154</v>
      </c>
      <c r="L36" s="6">
        <f>IF(K36&lt;75,,IF(K36&lt;75,,SUM(0.8465*(POWER((K36-75),1.42)))))</f>
        <v>419.0418824722118</v>
      </c>
      <c r="M36" s="8">
        <v>0</v>
      </c>
      <c r="N36" s="6">
        <f>IF(M36&lt;220,,IF(M36&lt;220,,SUM(0.14354*(POWER((M36-220),1.4)))))</f>
        <v>0</v>
      </c>
      <c r="O36" s="9">
        <v>3</v>
      </c>
      <c r="P36" s="10" t="s">
        <v>11</v>
      </c>
      <c r="Q36" s="24">
        <v>48.95</v>
      </c>
      <c r="R36" s="6">
        <f>IF((O36*60+Q36)&lt;0.1,,IF((O36*60+Q36)&gt;305.5,,SUM(0.08713*(POWER((305.5-(O36*60+Q36)),1.85)))))</f>
        <v>266.3583554745892</v>
      </c>
      <c r="S36" s="11">
        <f>SUM(F36,H36,J36,L36,N36,R36)</f>
        <v>1515.0158923926342</v>
      </c>
    </row>
    <row r="37" spans="1:19" ht="12.75">
      <c r="A37" s="16"/>
      <c r="B37" s="4" t="s">
        <v>52</v>
      </c>
      <c r="C37" s="4"/>
      <c r="D37" s="21" t="s">
        <v>55</v>
      </c>
      <c r="E37" s="5">
        <v>8.42</v>
      </c>
      <c r="F37" s="6">
        <f>IF(E37&lt;1.5,,IF(E37&lt;1.5,,SUM(51.39*(POWER((E37-1.5),1.05)))))</f>
        <v>391.73287223355777</v>
      </c>
      <c r="G37" s="5">
        <v>0</v>
      </c>
      <c r="H37" s="6">
        <f>IF(G37&lt;10,,IF(G37&lt;10,,SUM(5.33*(POWER((G37-10),1.1)))))</f>
        <v>0</v>
      </c>
      <c r="I37" s="5">
        <v>8.79</v>
      </c>
      <c r="J37" s="6">
        <f>IF(I37&lt;0.1,,IF(I37&gt;11.5,,SUM(58.015*(POWER((11.5-I37),1.81)))))</f>
        <v>352.54512454511763</v>
      </c>
      <c r="K37" s="7">
        <v>0</v>
      </c>
      <c r="L37" s="6">
        <f>IF(K37&lt;75,,IF(K37&lt;75,,SUM(0.8465*(POWER((K37-75),1.42)))))</f>
        <v>0</v>
      </c>
      <c r="M37" s="8">
        <v>447</v>
      </c>
      <c r="N37" s="6">
        <f>IF(M37&lt;220,,IF(M37&lt;220,,SUM(0.14354*(POWER((M37-220),1.4)))))</f>
        <v>285.37054323177404</v>
      </c>
      <c r="O37" s="9">
        <v>3</v>
      </c>
      <c r="P37" s="10" t="s">
        <v>11</v>
      </c>
      <c r="Q37" s="24">
        <v>27.13</v>
      </c>
      <c r="R37" s="6">
        <f>IF((O37*60+Q37)&lt;0.1,,IF((O37*60+Q37)&gt;305.5,,SUM(0.08713*(POWER((305.5-(O37*60+Q37)),1.85)))))</f>
        <v>423.60751500788103</v>
      </c>
      <c r="S37" s="11">
        <f>SUM(F37,H37,J37,L37,N37,R37)</f>
        <v>1453.2560550183302</v>
      </c>
    </row>
    <row r="38" spans="1:19" ht="12.75">
      <c r="A38" s="16"/>
      <c r="B38" s="4" t="s">
        <v>53</v>
      </c>
      <c r="C38" s="4"/>
      <c r="D38" s="21" t="s">
        <v>55</v>
      </c>
      <c r="E38" s="5">
        <v>0</v>
      </c>
      <c r="F38" s="6">
        <f>IF(E38&lt;1.5,,IF(E38&lt;1.5,,SUM(51.39*(POWER((E38-1.5),1.05)))))</f>
        <v>0</v>
      </c>
      <c r="G38" s="5">
        <v>49.3</v>
      </c>
      <c r="H38" s="6">
        <f>IF(G38&lt;10,,IF(G38&lt;10,,SUM(5.33*(POWER((G38-10),1.1)))))</f>
        <v>302.38414396137034</v>
      </c>
      <c r="I38" s="5">
        <v>7.99</v>
      </c>
      <c r="J38" s="6">
        <f>IF(I38&lt;0.1,,IF(I38&gt;11.5,,SUM(58.015*(POWER((11.5-I38),1.81)))))</f>
        <v>563.0489817200666</v>
      </c>
      <c r="K38" s="7">
        <v>154</v>
      </c>
      <c r="L38" s="6">
        <f>IF(K38&lt;75,,IF(K38&lt;75,,SUM(0.8465*(POWER((K38-75),1.42)))))</f>
        <v>419.0418824722118</v>
      </c>
      <c r="M38" s="8">
        <v>0</v>
      </c>
      <c r="N38" s="6">
        <f>IF(M38&lt;220,,IF(M38&lt;220,,SUM(0.14354*(POWER((M38-220),1.4)))))</f>
        <v>0</v>
      </c>
      <c r="O38" s="9">
        <v>3</v>
      </c>
      <c r="P38" s="10" t="s">
        <v>11</v>
      </c>
      <c r="Q38" s="24">
        <v>33.67</v>
      </c>
      <c r="R38" s="6">
        <f>IF((O38*60+Q38)&lt;0.1,,IF((O38*60+Q38)&gt;305.5,,SUM(0.08713*(POWER((305.5-(O38*60+Q38)),1.85)))))</f>
        <v>372.98313504614066</v>
      </c>
      <c r="S38" s="11">
        <f>SUM(F38,H38,J38,L38,N38,R38)</f>
        <v>1657.4581431997894</v>
      </c>
    </row>
    <row r="39" spans="1:19" ht="12.75">
      <c r="A39" s="16"/>
      <c r="B39" s="4" t="s">
        <v>54</v>
      </c>
      <c r="C39" s="4"/>
      <c r="D39" s="21" t="s">
        <v>55</v>
      </c>
      <c r="E39" s="5">
        <v>0</v>
      </c>
      <c r="F39" s="6">
        <f>IF(E39&lt;1.5,,IF(E39&lt;1.5,,SUM(51.39*(POWER((E39-1.5),1.05)))))</f>
        <v>0</v>
      </c>
      <c r="G39" s="5">
        <v>39.25</v>
      </c>
      <c r="H39" s="6">
        <f>IF(G39&lt;10,,IF(G39&lt;10,,SUM(5.33*(POWER((G39-10),1.1)))))</f>
        <v>218.50715701648798</v>
      </c>
      <c r="I39" s="5">
        <v>8.44</v>
      </c>
      <c r="J39" s="6">
        <f>IF(I39&lt;0.1,,IF(I39&gt;11.5,,SUM(58.015*(POWER((11.5-I39),1.81)))))</f>
        <v>439.23412958141415</v>
      </c>
      <c r="K39" s="7">
        <v>0</v>
      </c>
      <c r="L39" s="6">
        <f>IF(K39&lt;75,,IF(K39&lt;75,,SUM(0.8465*(POWER((K39-75),1.42)))))</f>
        <v>0</v>
      </c>
      <c r="M39" s="8">
        <v>459</v>
      </c>
      <c r="N39" s="6">
        <f>IF(M39&lt;220,,IF(M39&lt;220,,SUM(0.14354*(POWER((M39-220),1.4)))))</f>
        <v>306.71145993805084</v>
      </c>
      <c r="O39" s="9">
        <v>3</v>
      </c>
      <c r="P39" s="10" t="s">
        <v>11</v>
      </c>
      <c r="Q39" s="24">
        <v>4.47</v>
      </c>
      <c r="R39" s="6">
        <f>IF((O39*60+Q39)&lt;0.1,,IF((O39*60+Q39)&gt;305.5,,SUM(0.08713*(POWER((305.5-(O39*60+Q39)),1.85)))))</f>
        <v>621.6126238271813</v>
      </c>
      <c r="S39" s="11">
        <f>SUM(F39,H39,J39,L39,N39,R39)</f>
        <v>1586.0653703631342</v>
      </c>
    </row>
    <row r="40" spans="1:19" ht="12.75">
      <c r="A40" s="16"/>
      <c r="B40" s="4"/>
      <c r="C40" s="4"/>
      <c r="D40" s="21"/>
      <c r="E40" s="5"/>
      <c r="F40" s="6"/>
      <c r="G40" s="5"/>
      <c r="H40" s="6"/>
      <c r="I40" s="5"/>
      <c r="J40" s="6"/>
      <c r="K40" s="7"/>
      <c r="L40" s="6"/>
      <c r="M40" s="8"/>
      <c r="N40" s="6"/>
      <c r="O40" s="9"/>
      <c r="P40" s="10"/>
      <c r="Q40" s="24"/>
      <c r="R40" s="6"/>
      <c r="S40" s="11">
        <f>SUM(S35:S39)-MIN(S35:S39)</f>
        <v>6460.680582511628</v>
      </c>
    </row>
    <row r="41" spans="1:11" ht="12.75">
      <c r="A41" s="12"/>
      <c r="B41" s="35"/>
      <c r="C41" s="35"/>
      <c r="D41" s="36"/>
      <c r="E41" s="35"/>
      <c r="K41" s="13"/>
    </row>
    <row r="42" spans="1:19" ht="12.75">
      <c r="A42" s="16"/>
      <c r="B42" s="4" t="s">
        <v>57</v>
      </c>
      <c r="C42" s="4"/>
      <c r="D42" s="21" t="s">
        <v>56</v>
      </c>
      <c r="E42" s="5">
        <v>8.96</v>
      </c>
      <c r="F42" s="6">
        <f>IF(E42&lt;1.5,,IF(E42&lt;1.5,,SUM(51.39*(POWER((E42-1.5),1.05)))))</f>
        <v>423.89118618140145</v>
      </c>
      <c r="G42" s="5">
        <v>66.1</v>
      </c>
      <c r="H42" s="6">
        <f>IF(G42&lt;10,,IF(G42&lt;10,,SUM(5.33*(POWER((G42-10),1.1)))))</f>
        <v>447.28708284261995</v>
      </c>
      <c r="I42" s="5">
        <v>8.59</v>
      </c>
      <c r="J42" s="6">
        <f>IF(I42&lt;0.1,,IF(I42&gt;11.5,,SUM(58.015*(POWER((11.5-I42),1.81)))))</f>
        <v>401.03899811759595</v>
      </c>
      <c r="K42" s="7">
        <v>0</v>
      </c>
      <c r="L42" s="6">
        <f>IF(K42&lt;75,,IF(K42&lt;75,,SUM(0.8465*(POWER((K42-75),1.42)))))</f>
        <v>0</v>
      </c>
      <c r="M42" s="8">
        <v>442</v>
      </c>
      <c r="N42" s="6">
        <f>IF(M42&lt;220,,IF(M42&lt;220,,SUM(0.14354*(POWER((M42-220),1.4)))))</f>
        <v>276.60950923175017</v>
      </c>
      <c r="O42" s="9">
        <v>3</v>
      </c>
      <c r="P42" s="10" t="s">
        <v>11</v>
      </c>
      <c r="Q42" s="24">
        <v>33.88</v>
      </c>
      <c r="R42" s="6">
        <f>IF((O42*60+Q42)&lt;0.1,,IF((O42*60+Q42)&gt;305.5,,SUM(0.08713*(POWER((305.5-(O42*60+Q42)),1.85)))))</f>
        <v>371.4067101410199</v>
      </c>
      <c r="S42" s="11">
        <f>SUM(F42,H42,J42,L42,N42,R42)</f>
        <v>1920.2334865143873</v>
      </c>
    </row>
    <row r="43" spans="1:19" ht="12.75">
      <c r="A43" s="16"/>
      <c r="B43" s="4" t="s">
        <v>58</v>
      </c>
      <c r="C43" s="4"/>
      <c r="D43" s="21" t="s">
        <v>56</v>
      </c>
      <c r="E43" s="5">
        <v>8.68</v>
      </c>
      <c r="F43" s="6">
        <f>IF(E43&lt;1.5,,IF(E43&lt;1.5,,SUM(51.39*(POWER((E43-1.5),1.05)))))</f>
        <v>407.20142030832585</v>
      </c>
      <c r="G43" s="5">
        <v>0</v>
      </c>
      <c r="H43" s="6">
        <f>IF(G43&lt;10,,IF(G43&lt;10,,SUM(5.33*(POWER((G43-10),1.1)))))</f>
        <v>0</v>
      </c>
      <c r="I43" s="5">
        <v>8.83</v>
      </c>
      <c r="J43" s="6">
        <f>IF(I43&lt;0.1,,IF(I43&gt;11.5,,SUM(58.015*(POWER((11.5-I43),1.81)))))</f>
        <v>343.1829314588395</v>
      </c>
      <c r="K43" s="7">
        <v>0</v>
      </c>
      <c r="L43" s="6">
        <f>IF(K43&lt;75,,IF(K43&lt;75,,SUM(0.8465*(POWER((K43-75),1.42)))))</f>
        <v>0</v>
      </c>
      <c r="M43" s="8">
        <v>412</v>
      </c>
      <c r="N43" s="6">
        <f>IF(M43&lt;220,,IF(M43&lt;220,,SUM(0.14354*(POWER((M43-220),1.4)))))</f>
        <v>225.73279660055886</v>
      </c>
      <c r="O43" s="9">
        <v>3</v>
      </c>
      <c r="P43" s="10" t="s">
        <v>11</v>
      </c>
      <c r="Q43" s="24">
        <v>52.45</v>
      </c>
      <c r="R43" s="6">
        <f>IF((O43*60+Q43)&lt;0.1,,IF((O43*60+Q43)&gt;305.5,,SUM(0.08713*(POWER((305.5-(O43*60+Q43)),1.85)))))</f>
        <v>244.26718163829577</v>
      </c>
      <c r="S43" s="11">
        <f>SUM(F43,H43,J43,L43,N43,R43)</f>
        <v>1220.38433000602</v>
      </c>
    </row>
    <row r="44" spans="1:19" ht="12.75">
      <c r="A44" s="16"/>
      <c r="B44" s="4" t="s">
        <v>59</v>
      </c>
      <c r="C44" s="4"/>
      <c r="D44" s="21" t="s">
        <v>56</v>
      </c>
      <c r="E44" s="5">
        <v>0</v>
      </c>
      <c r="F44" s="6">
        <f>IF(E44&lt;1.5,,IF(E44&lt;1.5,,SUM(51.39*(POWER((E44-1.5),1.05)))))</f>
        <v>0</v>
      </c>
      <c r="G44" s="5">
        <v>59.83</v>
      </c>
      <c r="H44" s="6">
        <f>IF(G44&lt;10,,IF(G44&lt;10,,SUM(5.33*(POWER((G44-10),1.1)))))</f>
        <v>392.6152684551575</v>
      </c>
      <c r="I44" s="5">
        <v>8.06</v>
      </c>
      <c r="J44" s="6">
        <f>IF(I44&lt;0.1,,IF(I44&gt;11.5,,SUM(58.015*(POWER((11.5-I44),1.81)))))</f>
        <v>542.8890444403931</v>
      </c>
      <c r="K44" s="7">
        <v>0</v>
      </c>
      <c r="L44" s="6">
        <f>IF(K44&lt;75,,IF(K44&lt;75,,SUM(0.8465*(POWER((K44-75),1.42)))))</f>
        <v>0</v>
      </c>
      <c r="M44" s="8">
        <v>508</v>
      </c>
      <c r="N44" s="6">
        <f>IF(M44&lt;220,,IF(M44&lt;220,,SUM(0.14354*(POWER((M44-220),1.4)))))</f>
        <v>398.2194101666195</v>
      </c>
      <c r="O44" s="9">
        <v>3</v>
      </c>
      <c r="P44" s="10" t="s">
        <v>11</v>
      </c>
      <c r="Q44" s="24">
        <v>42.78</v>
      </c>
      <c r="R44" s="6">
        <f>IF((O44*60+Q44)&lt;0.1,,IF((O44*60+Q44)&gt;305.5,,SUM(0.08713*(POWER((305.5-(O44*60+Q44)),1.85)))))</f>
        <v>307.43066654326105</v>
      </c>
      <c r="S44" s="11">
        <f>SUM(F44,H44,J44,L44,N44,R44)</f>
        <v>1641.1543896054313</v>
      </c>
    </row>
    <row r="45" spans="1:19" ht="12.75">
      <c r="A45" s="16"/>
      <c r="B45" s="4" t="s">
        <v>60</v>
      </c>
      <c r="C45" s="4"/>
      <c r="D45" s="21" t="s">
        <v>56</v>
      </c>
      <c r="E45" s="5">
        <v>9.32</v>
      </c>
      <c r="F45" s="6">
        <f>IF(E45&lt;1.5,,IF(E45&lt;1.5,,SUM(51.39*(POWER((E45-1.5),1.05)))))</f>
        <v>445.39538054269053</v>
      </c>
      <c r="G45" s="5">
        <v>0</v>
      </c>
      <c r="H45" s="6">
        <f>IF(G45&lt;10,,IF(G45&lt;10,,SUM(5.33*(POWER((G45-10),1.1)))))</f>
        <v>0</v>
      </c>
      <c r="I45" s="5">
        <v>9.19</v>
      </c>
      <c r="J45" s="6">
        <f>IF(I45&lt;0.1,,IF(I45&gt;11.5,,SUM(58.015*(POWER((11.5-I45),1.81)))))</f>
        <v>264.0450195497512</v>
      </c>
      <c r="K45" s="7">
        <v>130</v>
      </c>
      <c r="L45" s="6">
        <f>IF(K45&lt;75,,IF(K45&lt;75,,SUM(0.8465*(POWER((K45-75),1.42)))))</f>
        <v>250.57744780652234</v>
      </c>
      <c r="M45" s="8">
        <v>0</v>
      </c>
      <c r="N45" s="6">
        <f>IF(M45&lt;220,,IF(M45&lt;220,,SUM(0.14354*(POWER((M45-220),1.4)))))</f>
        <v>0</v>
      </c>
      <c r="O45" s="9">
        <v>4</v>
      </c>
      <c r="P45" s="10" t="s">
        <v>11</v>
      </c>
      <c r="Q45" s="24">
        <v>28.44</v>
      </c>
      <c r="R45" s="6">
        <f>IF((O45*60+Q45)&lt;0.1,,IF((O45*60+Q45)&gt;305.5,,SUM(0.08713*(POWER((305.5-(O45*60+Q45)),1.85)))))</f>
        <v>69.6053676550246</v>
      </c>
      <c r="S45" s="11">
        <f>SUM(F45,H45,J45,L45,N45,R45)</f>
        <v>1029.6232155539885</v>
      </c>
    </row>
    <row r="46" spans="1:19" ht="12.75">
      <c r="A46" s="16"/>
      <c r="B46" s="4" t="s">
        <v>61</v>
      </c>
      <c r="C46" s="4"/>
      <c r="D46" s="21" t="s">
        <v>56</v>
      </c>
      <c r="E46" s="5">
        <v>0</v>
      </c>
      <c r="F46" s="6">
        <f>IF(E46&lt;1.5,,IF(E46&lt;1.5,,SUM(51.39*(POWER((E46-1.5),1.05)))))</f>
        <v>0</v>
      </c>
      <c r="G46" s="5">
        <v>44.71</v>
      </c>
      <c r="H46" s="6">
        <f>IF(G46&lt;10,,IF(G46&lt;10,,SUM(5.33*(POWER((G46-10),1.1)))))</f>
        <v>263.771144695587</v>
      </c>
      <c r="I46" s="5">
        <v>8.39</v>
      </c>
      <c r="J46" s="6">
        <f>IF(I46&lt;0.1,,IF(I46&gt;11.5,,SUM(58.015*(POWER((11.5-I46),1.81)))))</f>
        <v>452.3104282231302</v>
      </c>
      <c r="K46" s="7">
        <v>130</v>
      </c>
      <c r="L46" s="6">
        <f>IF(K46&lt;75,,IF(K46&lt;75,,SUM(0.8465*(POWER((K46-75),1.42)))))</f>
        <v>250.57744780652234</v>
      </c>
      <c r="M46" s="8">
        <v>0</v>
      </c>
      <c r="N46" s="6">
        <f>IF(M46&lt;220,,IF(M46&lt;220,,SUM(0.14354*(POWER((M46-220),1.4)))))</f>
        <v>0</v>
      </c>
      <c r="O46" s="9">
        <v>3</v>
      </c>
      <c r="P46" s="10" t="s">
        <v>11</v>
      </c>
      <c r="Q46" s="24">
        <v>52.74</v>
      </c>
      <c r="R46" s="6">
        <f>IF((O46*60+Q46)&lt;0.1,,IF((O46*60+Q46)&gt;305.5,,SUM(0.08713*(POWER((305.5-(O46*60+Q46)),1.85)))))</f>
        <v>242.4762412893944</v>
      </c>
      <c r="S46" s="11">
        <f>SUM(F46,H46,J46,L46,N46,R46)</f>
        <v>1209.135262014634</v>
      </c>
    </row>
    <row r="47" spans="1:19" ht="12.75">
      <c r="A47" s="16"/>
      <c r="B47" s="4"/>
      <c r="C47" s="4"/>
      <c r="D47" s="21"/>
      <c r="E47" s="5"/>
      <c r="F47" s="6"/>
      <c r="G47" s="5"/>
      <c r="H47" s="6"/>
      <c r="I47" s="5"/>
      <c r="J47" s="6"/>
      <c r="K47" s="7"/>
      <c r="L47" s="6"/>
      <c r="M47" s="8"/>
      <c r="N47" s="6"/>
      <c r="O47" s="9"/>
      <c r="P47" s="10"/>
      <c r="Q47" s="24"/>
      <c r="R47" s="6"/>
      <c r="S47" s="11">
        <f>SUM(S42:S46)-MIN(S42:S46)</f>
        <v>5990.907468140474</v>
      </c>
    </row>
    <row r="48" spans="1:11" ht="12.75">
      <c r="A48" s="12"/>
      <c r="D48" s="20"/>
      <c r="K48" s="13"/>
    </row>
    <row r="49" spans="1:19" ht="12.75">
      <c r="A49" s="16"/>
      <c r="B49" s="4" t="s">
        <v>68</v>
      </c>
      <c r="C49" s="4"/>
      <c r="D49" s="21" t="s">
        <v>67</v>
      </c>
      <c r="E49" s="5">
        <v>0</v>
      </c>
      <c r="F49" s="6">
        <f>IF(E49&lt;1.5,,IF(E49&lt;1.5,,SUM(51.39*(POWER((E49-1.5),1.05)))))</f>
        <v>0</v>
      </c>
      <c r="G49" s="5">
        <v>68.43</v>
      </c>
      <c r="H49" s="6">
        <f>IF(G49&lt;10,,IF(G49&lt;10,,SUM(5.33*(POWER((G49-10),1.1)))))</f>
        <v>467.7638808025243</v>
      </c>
      <c r="I49" s="5">
        <v>8.01</v>
      </c>
      <c r="J49" s="6">
        <f>IF(I49&lt;0.1,,IF(I49&gt;11.5,,SUM(58.015*(POWER((11.5-I49),1.81)))))</f>
        <v>557.255443289989</v>
      </c>
      <c r="K49" s="7">
        <v>0</v>
      </c>
      <c r="L49" s="6">
        <f>IF(K49&lt;75,,IF(K49&lt;75,,SUM(0.8465*(POWER((K49-75),1.42)))))</f>
        <v>0</v>
      </c>
      <c r="M49" s="8">
        <v>484</v>
      </c>
      <c r="N49" s="6">
        <f>IF(M49&lt;220,,IF(M49&lt;220,,SUM(0.14354*(POWER((M49-220),1.4)))))</f>
        <v>352.5481495614214</v>
      </c>
      <c r="O49" s="9">
        <v>3</v>
      </c>
      <c r="P49" s="10" t="s">
        <v>11</v>
      </c>
      <c r="Q49" s="24">
        <v>16.05</v>
      </c>
      <c r="R49" s="6">
        <f>IF((O49*60+Q49)&lt;0.1,,IF((O49*60+Q49)&gt;305.5,,SUM(0.08713*(POWER((305.5-(O49*60+Q49)),1.85)))))</f>
        <v>516.0798242125942</v>
      </c>
      <c r="S49" s="11">
        <f>SUM(F49,H49,J49,L49,N49,R49)</f>
        <v>1893.6472978665288</v>
      </c>
    </row>
    <row r="50" spans="1:19" ht="12.75">
      <c r="A50" s="16"/>
      <c r="B50" s="4" t="s">
        <v>69</v>
      </c>
      <c r="C50" s="4"/>
      <c r="D50" s="21" t="s">
        <v>67</v>
      </c>
      <c r="E50" s="5">
        <v>7.5</v>
      </c>
      <c r="F50" s="6">
        <f>IF(E50&lt;1.5,,IF(E50&lt;1.5,,SUM(51.39*(POWER((E50-1.5),1.05)))))</f>
        <v>337.2387187059713</v>
      </c>
      <c r="G50" s="5">
        <v>0</v>
      </c>
      <c r="H50" s="6">
        <f>IF(G50&lt;10,,IF(G50&lt;10,,SUM(5.33*(POWER((G50-10),1.1)))))</f>
        <v>0</v>
      </c>
      <c r="I50" s="5">
        <v>9.01</v>
      </c>
      <c r="J50" s="6">
        <f>IF(I50&lt;0.1,,IF(I50&gt;11.5,,SUM(58.015*(POWER((11.5-I50),1.81)))))</f>
        <v>302.45524126475436</v>
      </c>
      <c r="K50" s="7">
        <v>138</v>
      </c>
      <c r="L50" s="6">
        <f>IF(K50&lt;75,,IF(K50&lt;75,,SUM(0.8465*(POWER((K50-75),1.42)))))</f>
        <v>303.8719009255697</v>
      </c>
      <c r="M50" s="8">
        <v>0</v>
      </c>
      <c r="N50" s="6">
        <f>IF(M50&lt;220,,IF(M50&lt;220,,SUM(0.14354*(POWER((M50-220),1.4)))))</f>
        <v>0</v>
      </c>
      <c r="O50" s="9">
        <v>3</v>
      </c>
      <c r="P50" s="10" t="s">
        <v>11</v>
      </c>
      <c r="Q50" s="24">
        <v>41.86</v>
      </c>
      <c r="R50" s="6">
        <f>IF((O50*60+Q50)&lt;0.1,,IF((O50*60+Q50)&gt;305.5,,SUM(0.08713*(POWER((305.5-(O50*60+Q50)),1.85)))))</f>
        <v>313.78606912651657</v>
      </c>
      <c r="S50" s="11">
        <f>SUM(F50,H50,J50,L50,N50,R50)</f>
        <v>1257.351930022812</v>
      </c>
    </row>
    <row r="51" spans="1:19" ht="12.75">
      <c r="A51" s="16"/>
      <c r="B51" s="4" t="s">
        <v>70</v>
      </c>
      <c r="C51" s="4"/>
      <c r="D51" s="21" t="s">
        <v>67</v>
      </c>
      <c r="E51" s="5">
        <v>0</v>
      </c>
      <c r="F51" s="6">
        <f>IF(E51&lt;1.5,,IF(E51&lt;1.5,,SUM(51.39*(POWER((E51-1.5),1.05)))))</f>
        <v>0</v>
      </c>
      <c r="G51" s="5">
        <v>56.65</v>
      </c>
      <c r="H51" s="6">
        <f>IF(G51&lt;10,,IF(G51&lt;10,,SUM(5.33*(POWER((G51-10),1.1)))))</f>
        <v>365.1438765348928</v>
      </c>
      <c r="I51" s="5">
        <v>9.41</v>
      </c>
      <c r="J51" s="6">
        <f>IF(I51&lt;0.1,,IF(I51&gt;11.5,,SUM(58.015*(POWER((11.5-I51),1.81)))))</f>
        <v>220.2952202928708</v>
      </c>
      <c r="K51" s="7">
        <v>0</v>
      </c>
      <c r="L51" s="6">
        <f>IF(K51&lt;75,,IF(K51&lt;75,,SUM(0.8465*(POWER((K51-75),1.42)))))</f>
        <v>0</v>
      </c>
      <c r="M51" s="8">
        <v>441</v>
      </c>
      <c r="N51" s="6">
        <f>IF(M51&lt;220,,IF(M51&lt;220,,SUM(0.14354*(POWER((M51-220),1.4)))))</f>
        <v>274.8666978750164</v>
      </c>
      <c r="O51" s="9">
        <v>4</v>
      </c>
      <c r="P51" s="10" t="s">
        <v>11</v>
      </c>
      <c r="Q51" s="24">
        <v>10.93</v>
      </c>
      <c r="R51" s="6">
        <f>IF((O51*60+Q51)&lt;0.1,,IF((O51*60+Q51)&gt;305.5,,SUM(0.08713*(POWER((305.5-(O51*60+Q51)),1.85)))))</f>
        <v>142.4073905381408</v>
      </c>
      <c r="S51" s="11">
        <f>SUM(F51,H51,J51,L51,N51,R51)</f>
        <v>1002.7131852409209</v>
      </c>
    </row>
    <row r="52" spans="1:19" ht="12.75">
      <c r="A52" s="16"/>
      <c r="B52" s="4" t="s">
        <v>71</v>
      </c>
      <c r="C52" s="4"/>
      <c r="D52" s="21" t="s">
        <v>67</v>
      </c>
      <c r="E52" s="5">
        <v>5.45</v>
      </c>
      <c r="F52" s="6">
        <f>IF(E52&lt;1.5,,IF(E52&lt;1.5,,SUM(51.39*(POWER((E52-1.5),1.05)))))</f>
        <v>217.42304218083137</v>
      </c>
      <c r="G52" s="5">
        <v>0</v>
      </c>
      <c r="H52" s="6">
        <f>IF(G52&lt;10,,IF(G52&lt;10,,SUM(5.33*(POWER((G52-10),1.1)))))</f>
        <v>0</v>
      </c>
      <c r="I52" s="5">
        <v>11.92</v>
      </c>
      <c r="J52" s="6">
        <f>IF(I52&lt;0.1,,IF(I52&gt;11.5,,SUM(58.015*(POWER((11.5-I52),1.81)))))</f>
        <v>0</v>
      </c>
      <c r="K52" s="7">
        <v>122</v>
      </c>
      <c r="L52" s="6">
        <f>IF(K52&lt;75,,IF(K52&lt;75,,SUM(0.8465*(POWER((K52-75),1.42)))))</f>
        <v>200.44993544124327</v>
      </c>
      <c r="M52" s="8">
        <v>0</v>
      </c>
      <c r="N52" s="6">
        <f>IF(M52&lt;220,,IF(M52&lt;220,,SUM(0.14354*(POWER((M52-220),1.4)))))</f>
        <v>0</v>
      </c>
      <c r="O52" s="9"/>
      <c r="P52" s="10" t="s">
        <v>11</v>
      </c>
      <c r="Q52" s="24"/>
      <c r="R52" s="6">
        <f>IF((O52*60+Q52)&lt;0.1,,IF((O52*60+Q52)&gt;305.5,,SUM(0.08713*(POWER((305.5-(O52*60+Q52)),1.85)))))</f>
        <v>0</v>
      </c>
      <c r="S52" s="11">
        <f>SUM(F52,H52,J52,L52,N52,R52)</f>
        <v>417.87297762207464</v>
      </c>
    </row>
    <row r="53" spans="1:19" ht="12.75">
      <c r="A53" s="16"/>
      <c r="B53" s="4"/>
      <c r="C53" s="4"/>
      <c r="D53" s="21"/>
      <c r="E53" s="5"/>
      <c r="F53" s="6">
        <f>IF(E53&lt;1.5,,IF(E53&lt;1.5,,SUM(51.39*(POWER((E53-1.5),1.05)))))</f>
        <v>0</v>
      </c>
      <c r="G53" s="5"/>
      <c r="H53" s="6">
        <f>IF(G53&lt;10,,IF(G53&lt;10,,SUM(5.33*(POWER((G53-10),1.1)))))</f>
        <v>0</v>
      </c>
      <c r="I53" s="5"/>
      <c r="J53" s="6">
        <f>IF(I53&lt;0.1,,IF(I53&gt;11.5,,SUM(58.015*(POWER((11.5-I53),1.81)))))</f>
        <v>0</v>
      </c>
      <c r="K53" s="7"/>
      <c r="L53" s="6">
        <f>IF(K53&lt;75,,IF(K53&lt;75,,SUM(0.8465*(POWER((K53-75),1.42)))))</f>
        <v>0</v>
      </c>
      <c r="M53" s="8"/>
      <c r="N53" s="6">
        <f>IF(M53&lt;220,,IF(M53&lt;220,,SUM(0.14354*(POWER((M53-220),1.4)))))</f>
        <v>0</v>
      </c>
      <c r="O53" s="9"/>
      <c r="P53" s="10" t="s">
        <v>11</v>
      </c>
      <c r="Q53" s="24"/>
      <c r="R53" s="6">
        <f>IF((O53*60+Q53)&lt;0.1,,IF((O53*60+Q53)&gt;305.5,,SUM(0.08713*(POWER((305.5-(O53*60+Q53)),1.85)))))</f>
        <v>0</v>
      </c>
      <c r="S53" s="11">
        <f>SUM(F53,H53,J53,L53,N53,R53)</f>
        <v>0</v>
      </c>
    </row>
    <row r="54" spans="1:19" ht="12.75">
      <c r="A54" s="16"/>
      <c r="B54" s="4"/>
      <c r="C54" s="4"/>
      <c r="D54" s="21"/>
      <c r="E54" s="5"/>
      <c r="F54" s="6"/>
      <c r="G54" s="5"/>
      <c r="H54" s="6"/>
      <c r="I54" s="5"/>
      <c r="J54" s="6"/>
      <c r="K54" s="7"/>
      <c r="L54" s="6"/>
      <c r="M54" s="8"/>
      <c r="N54" s="6"/>
      <c r="O54" s="9"/>
      <c r="P54" s="10"/>
      <c r="Q54" s="24"/>
      <c r="R54" s="6"/>
      <c r="S54" s="11">
        <f>SUM(S49:S53)-MIN(S49:S53)</f>
        <v>4571.585390752336</v>
      </c>
    </row>
    <row r="55" spans="1:11" ht="12.75">
      <c r="A55" s="12"/>
      <c r="K55" s="13"/>
    </row>
    <row r="56" spans="1:11" ht="12.75">
      <c r="A56" s="12"/>
      <c r="K56" s="13"/>
    </row>
    <row r="57" spans="1:11" ht="12.75">
      <c r="A57" s="12"/>
      <c r="K57" s="13"/>
    </row>
    <row r="58" spans="1:11" ht="12.75">
      <c r="A58" s="12">
        <v>1</v>
      </c>
      <c r="B58" t="s">
        <v>55</v>
      </c>
      <c r="C58" s="42">
        <f>S36</f>
        <v>1515.0158923926342</v>
      </c>
      <c r="D58" s="34">
        <v>6460.680582511628</v>
      </c>
      <c r="K58" s="13"/>
    </row>
    <row r="59" spans="1:11" ht="12.75">
      <c r="A59" s="12">
        <v>2</v>
      </c>
      <c r="B59" t="s">
        <v>44</v>
      </c>
      <c r="C59" s="42">
        <f>S25</f>
        <v>1589.9076689169483</v>
      </c>
      <c r="D59" s="34">
        <v>6395.7813407754875</v>
      </c>
      <c r="K59" s="13"/>
    </row>
    <row r="60" spans="1:11" ht="12.75">
      <c r="A60" s="12">
        <v>3</v>
      </c>
      <c r="B60" t="s">
        <v>39</v>
      </c>
      <c r="C60" s="42">
        <f>S20</f>
        <v>0</v>
      </c>
      <c r="D60" s="34">
        <v>6342.451070016846</v>
      </c>
      <c r="K60" s="13"/>
    </row>
    <row r="61" spans="1:11" ht="12.75">
      <c r="A61" s="12">
        <v>4</v>
      </c>
      <c r="B61" t="s">
        <v>45</v>
      </c>
      <c r="C61" s="42">
        <f>S33</f>
        <v>6044.724063876411</v>
      </c>
      <c r="D61" s="34">
        <v>6044.724063876411</v>
      </c>
      <c r="K61" s="13"/>
    </row>
    <row r="62" spans="1:11" ht="12.75">
      <c r="A62" s="12">
        <v>5</v>
      </c>
      <c r="B62" t="s">
        <v>56</v>
      </c>
      <c r="C62" s="42">
        <f>S46</f>
        <v>1209.135262014634</v>
      </c>
      <c r="D62" s="34">
        <v>5990.907468140474</v>
      </c>
      <c r="K62" s="13"/>
    </row>
    <row r="63" spans="1:11" ht="12.75">
      <c r="A63" s="12">
        <v>6</v>
      </c>
      <c r="B63" t="s">
        <v>29</v>
      </c>
      <c r="C63" s="42">
        <f>S17</f>
        <v>1312.1508430747883</v>
      </c>
      <c r="D63" s="34">
        <v>4832.356515311061</v>
      </c>
      <c r="K63" s="13"/>
    </row>
    <row r="64" spans="1:11" ht="12.75">
      <c r="A64" s="12">
        <v>7</v>
      </c>
      <c r="B64" t="s">
        <v>67</v>
      </c>
      <c r="C64" s="42">
        <f>S54</f>
        <v>4571.585390752336</v>
      </c>
      <c r="D64" s="34">
        <v>4571.585390752336</v>
      </c>
      <c r="K64" s="13"/>
    </row>
    <row r="65" spans="1:11" ht="12.75">
      <c r="A65" s="12"/>
      <c r="K65" s="13"/>
    </row>
    <row r="66" spans="1:11" ht="12.75">
      <c r="A66" s="12"/>
      <c r="K66" s="13"/>
    </row>
    <row r="67" spans="1:11" ht="12.75">
      <c r="A67" s="12"/>
      <c r="K67" s="13"/>
    </row>
    <row r="68" spans="1:11" ht="12.75">
      <c r="A68" s="12"/>
      <c r="K68" s="13"/>
    </row>
    <row r="69" spans="1:11" ht="12.75">
      <c r="A69" s="12"/>
      <c r="K69" s="13"/>
    </row>
    <row r="70" spans="1:11" ht="12.75">
      <c r="A70" s="12"/>
      <c r="K70" s="13"/>
    </row>
    <row r="71" spans="1:11" ht="12.75">
      <c r="A71" s="12"/>
      <c r="K71" s="13"/>
    </row>
    <row r="72" spans="1:11" ht="12.75">
      <c r="A72" s="12"/>
      <c r="K72" s="13"/>
    </row>
    <row r="73" spans="1:11" ht="12.75">
      <c r="A73" s="12"/>
      <c r="K73" s="13"/>
    </row>
    <row r="74" spans="1:11" ht="12.75">
      <c r="A74" s="12"/>
      <c r="K74" s="13"/>
    </row>
    <row r="75" spans="1:11" ht="12.75">
      <c r="A75" s="12"/>
      <c r="K75" s="13"/>
    </row>
    <row r="76" spans="1:11" ht="12.75">
      <c r="A76" s="12"/>
      <c r="K76" s="13"/>
    </row>
    <row r="77" spans="1:11" ht="12.75">
      <c r="A77" s="12"/>
      <c r="K77" s="13"/>
    </row>
    <row r="78" spans="1:11" ht="12.75">
      <c r="A78" s="12"/>
      <c r="K78" s="13"/>
    </row>
    <row r="79" spans="1:11" ht="12.75">
      <c r="A79" s="12"/>
      <c r="K79" s="13"/>
    </row>
    <row r="80" spans="1:11" ht="12.75">
      <c r="A80" s="12"/>
      <c r="K80" s="13"/>
    </row>
    <row r="81" spans="1:11" ht="12.75">
      <c r="A81" s="12"/>
      <c r="K81" s="13"/>
    </row>
    <row r="82" spans="1:11" ht="12.75">
      <c r="A82" s="12"/>
      <c r="K82" s="13"/>
    </row>
    <row r="83" spans="1:11" ht="12.75">
      <c r="A83" s="12"/>
      <c r="K83" s="13"/>
    </row>
    <row r="84" spans="1:11" ht="12.75">
      <c r="A84" s="12"/>
      <c r="K84" s="13"/>
    </row>
    <row r="85" spans="1:11" ht="12.75">
      <c r="A85" s="12"/>
      <c r="K85" s="13"/>
    </row>
    <row r="86" spans="1:11" ht="12.75">
      <c r="A86" s="12"/>
      <c r="K86" s="13"/>
    </row>
    <row r="87" spans="1:11" ht="12.75">
      <c r="A87" s="12"/>
      <c r="K87" s="13"/>
    </row>
    <row r="88" spans="1:11" ht="12.75">
      <c r="A88" s="12"/>
      <c r="K88" s="13"/>
    </row>
    <row r="89" spans="1:11" ht="12.75">
      <c r="A89" s="12"/>
      <c r="K89" s="13"/>
    </row>
    <row r="90" spans="1:11" ht="12.75">
      <c r="A90" s="12"/>
      <c r="K90" s="13"/>
    </row>
    <row r="91" spans="1:11" ht="12.75">
      <c r="A91" s="12"/>
      <c r="K91" s="13"/>
    </row>
    <row r="92" spans="1:11" ht="12.75">
      <c r="A92" s="12"/>
      <c r="K92" s="13"/>
    </row>
    <row r="93" spans="1:11" ht="12.75">
      <c r="A93" s="12"/>
      <c r="K93" s="13"/>
    </row>
    <row r="94" spans="1:11" ht="12.75">
      <c r="A94" s="12"/>
      <c r="K94" s="13"/>
    </row>
    <row r="95" spans="1:11" ht="12.75">
      <c r="A95" s="12"/>
      <c r="K95" s="13"/>
    </row>
    <row r="96" spans="1:11" ht="12.75">
      <c r="A96" s="12"/>
      <c r="K96" s="13"/>
    </row>
    <row r="97" spans="1:11" ht="12.75">
      <c r="A97" s="12"/>
      <c r="K97" s="13"/>
    </row>
    <row r="98" spans="1:11" ht="12.75">
      <c r="A98" s="12"/>
      <c r="K98" s="13"/>
    </row>
    <row r="99" spans="1:11" ht="12.75">
      <c r="A99" s="12"/>
      <c r="K99" s="13"/>
    </row>
    <row r="100" spans="1:11" ht="12.75">
      <c r="A100" s="12"/>
      <c r="K100" s="13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</sheetData>
  <sheetProtection/>
  <mergeCells count="1">
    <mergeCell ref="O6:Q6"/>
  </mergeCells>
  <printOptions/>
  <pageMargins left="0.41" right="0.6" top="0.37" bottom="0.5" header="0.34" footer="0.4921259845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28">
      <selection activeCell="I44" sqref="I44"/>
    </sheetView>
  </sheetViews>
  <sheetFormatPr defaultColWidth="9.00390625" defaultRowHeight="12.75"/>
  <cols>
    <col min="1" max="1" width="5.875" style="13" customWidth="1"/>
    <col min="2" max="2" width="27.75390625" style="13" customWidth="1"/>
    <col min="3" max="3" width="23.625" style="13" customWidth="1"/>
    <col min="4" max="4" width="10.375" style="13" customWidth="1"/>
    <col min="5" max="5" width="10.125" style="13" customWidth="1"/>
    <col min="6" max="7" width="9.125" style="13" customWidth="1"/>
    <col min="8" max="8" width="10.125" style="13" customWidth="1"/>
    <col min="9" max="16384" width="9.125" style="13" customWidth="1"/>
  </cols>
  <sheetData>
    <row r="1" ht="15.75">
      <c r="B1" s="27" t="s">
        <v>21</v>
      </c>
    </row>
    <row r="4" spans="1:5" ht="15">
      <c r="A4" s="26"/>
      <c r="B4" s="14" t="s">
        <v>46</v>
      </c>
      <c r="C4" s="14" t="s">
        <v>45</v>
      </c>
      <c r="D4" s="14"/>
      <c r="E4" s="14"/>
    </row>
    <row r="5" spans="1:5" ht="15">
      <c r="A5" s="26"/>
      <c r="B5" s="14" t="s">
        <v>35</v>
      </c>
      <c r="C5" s="14" t="s">
        <v>39</v>
      </c>
      <c r="D5" s="14"/>
      <c r="E5" s="14"/>
    </row>
    <row r="6" spans="1:5" ht="15.75">
      <c r="A6" s="27" t="s">
        <v>13</v>
      </c>
      <c r="B6" s="14" t="s">
        <v>50</v>
      </c>
      <c r="C6" s="14" t="s">
        <v>55</v>
      </c>
      <c r="D6" s="14"/>
      <c r="E6" s="14"/>
    </row>
    <row r="7" spans="1:5" ht="15">
      <c r="A7" s="26"/>
      <c r="B7" s="14" t="s">
        <v>60</v>
      </c>
      <c r="C7" s="14" t="s">
        <v>56</v>
      </c>
      <c r="D7" s="14"/>
      <c r="E7" s="14"/>
    </row>
    <row r="8" spans="1:5" ht="15">
      <c r="A8" s="26"/>
      <c r="B8" s="14" t="s">
        <v>48</v>
      </c>
      <c r="C8" s="14" t="s">
        <v>45</v>
      </c>
      <c r="D8" s="14"/>
      <c r="E8" s="14"/>
    </row>
    <row r="9" spans="1:5" ht="15">
      <c r="A9" s="26"/>
      <c r="B9" s="14"/>
      <c r="C9" s="22"/>
      <c r="D9" s="14"/>
      <c r="E9" s="14"/>
    </row>
    <row r="10" spans="1:5" ht="15">
      <c r="A10" s="26"/>
      <c r="B10" s="14"/>
      <c r="C10" s="14"/>
      <c r="D10" s="14"/>
      <c r="E10" s="14"/>
    </row>
    <row r="11" spans="1:5" ht="15">
      <c r="A11" s="26"/>
      <c r="B11" s="14" t="s">
        <v>69</v>
      </c>
      <c r="C11" s="14" t="s">
        <v>67</v>
      </c>
      <c r="D11" s="14"/>
      <c r="E11" s="14"/>
    </row>
    <row r="12" spans="1:5" ht="15">
      <c r="A12" s="26"/>
      <c r="B12" s="14" t="s">
        <v>64</v>
      </c>
      <c r="C12" s="14" t="s">
        <v>44</v>
      </c>
      <c r="D12" s="14"/>
      <c r="E12" s="14"/>
    </row>
    <row r="13" spans="1:5" ht="15">
      <c r="A13" s="26" t="s">
        <v>12</v>
      </c>
      <c r="B13" s="14" t="s">
        <v>49</v>
      </c>
      <c r="C13" s="14" t="s">
        <v>45</v>
      </c>
      <c r="D13" s="14"/>
      <c r="E13" s="14"/>
    </row>
    <row r="14" spans="1:5" ht="15">
      <c r="A14" s="26"/>
      <c r="B14" s="14" t="s">
        <v>40</v>
      </c>
      <c r="C14" s="14" t="s">
        <v>44</v>
      </c>
      <c r="D14" s="14"/>
      <c r="E14" s="14"/>
    </row>
    <row r="15" spans="1:5" ht="15">
      <c r="A15" s="26"/>
      <c r="B15" s="14" t="s">
        <v>41</v>
      </c>
      <c r="C15" s="22" t="s">
        <v>44</v>
      </c>
      <c r="D15" s="14"/>
      <c r="E15" s="14"/>
    </row>
    <row r="16" spans="1:5" ht="15">
      <c r="A16" s="26"/>
      <c r="B16" s="14"/>
      <c r="C16" s="14"/>
      <c r="D16" s="14"/>
      <c r="E16" s="14"/>
    </row>
    <row r="17" spans="1:5" ht="15">
      <c r="A17" s="26"/>
      <c r="B17" s="14"/>
      <c r="C17" s="14"/>
      <c r="D17" s="14"/>
      <c r="E17" s="14"/>
    </row>
    <row r="18" spans="1:5" ht="15">
      <c r="A18" s="26"/>
      <c r="B18" s="14" t="s">
        <v>68</v>
      </c>
      <c r="C18" s="14" t="s">
        <v>67</v>
      </c>
      <c r="D18" s="14"/>
      <c r="E18" s="14"/>
    </row>
    <row r="19" spans="1:5" ht="15">
      <c r="A19" s="26"/>
      <c r="B19" s="14" t="s">
        <v>33</v>
      </c>
      <c r="C19" s="14" t="s">
        <v>29</v>
      </c>
      <c r="D19" s="14"/>
      <c r="E19" s="14"/>
    </row>
    <row r="20" spans="1:5" ht="15">
      <c r="A20" s="26" t="s">
        <v>14</v>
      </c>
      <c r="B20" s="14" t="s">
        <v>30</v>
      </c>
      <c r="C20" s="14" t="s">
        <v>29</v>
      </c>
      <c r="D20" s="14"/>
      <c r="E20" s="14"/>
    </row>
    <row r="21" spans="1:5" ht="15">
      <c r="A21" s="26"/>
      <c r="B21" s="14" t="s">
        <v>42</v>
      </c>
      <c r="C21" s="22" t="s">
        <v>44</v>
      </c>
      <c r="D21" s="14"/>
      <c r="E21" s="14"/>
    </row>
    <row r="22" spans="1:5" ht="15">
      <c r="A22" s="26"/>
      <c r="B22" s="14" t="s">
        <v>34</v>
      </c>
      <c r="C22" s="14" t="s">
        <v>29</v>
      </c>
      <c r="D22" s="14"/>
      <c r="E22" s="14"/>
    </row>
    <row r="23" spans="1:5" ht="15">
      <c r="A23" s="26"/>
      <c r="B23" s="14"/>
      <c r="C23" s="14"/>
      <c r="D23" s="14"/>
      <c r="E23" s="14"/>
    </row>
    <row r="24" spans="1:5" ht="15">
      <c r="A24" s="26"/>
      <c r="B24" s="14"/>
      <c r="C24" s="14"/>
      <c r="D24" s="14"/>
      <c r="E24" s="14"/>
    </row>
    <row r="25" spans="1:5" ht="15">
      <c r="A25" s="26"/>
      <c r="B25" s="14" t="s">
        <v>31</v>
      </c>
      <c r="C25" s="14" t="s">
        <v>29</v>
      </c>
      <c r="D25" s="14"/>
      <c r="E25" s="14"/>
    </row>
    <row r="26" spans="1:5" ht="15">
      <c r="A26" s="26"/>
      <c r="B26" s="14" t="s">
        <v>43</v>
      </c>
      <c r="C26" s="14" t="s">
        <v>44</v>
      </c>
      <c r="D26" s="14"/>
      <c r="E26" s="14"/>
    </row>
    <row r="27" spans="1:5" ht="15">
      <c r="A27" s="26" t="s">
        <v>15</v>
      </c>
      <c r="B27" s="14" t="s">
        <v>63</v>
      </c>
      <c r="C27" s="22" t="s">
        <v>39</v>
      </c>
      <c r="D27" s="14"/>
      <c r="E27" s="14"/>
    </row>
    <row r="28" spans="1:5" ht="15">
      <c r="A28" s="26"/>
      <c r="B28" s="14" t="s">
        <v>52</v>
      </c>
      <c r="C28" s="14" t="s">
        <v>55</v>
      </c>
      <c r="D28" s="14"/>
      <c r="E28" s="14"/>
    </row>
    <row r="29" spans="1:5" ht="15">
      <c r="A29" s="26"/>
      <c r="B29" s="14" t="s">
        <v>54</v>
      </c>
      <c r="C29" s="14" t="s">
        <v>55</v>
      </c>
      <c r="D29" s="14"/>
      <c r="E29" s="14"/>
    </row>
    <row r="30" spans="1:5" ht="15">
      <c r="A30" s="26"/>
      <c r="B30" s="14"/>
      <c r="C30" s="14"/>
      <c r="D30" s="14"/>
      <c r="E30" s="14"/>
    </row>
    <row r="31" spans="1:5" ht="15">
      <c r="A31" s="26"/>
      <c r="B31" s="14"/>
      <c r="C31" s="14"/>
      <c r="D31" s="14"/>
      <c r="E31" s="14"/>
    </row>
    <row r="32" spans="1:5" ht="15">
      <c r="A32" s="26"/>
      <c r="B32" s="14" t="s">
        <v>51</v>
      </c>
      <c r="C32" s="14" t="s">
        <v>55</v>
      </c>
      <c r="D32" s="14"/>
      <c r="E32" s="14"/>
    </row>
    <row r="33" spans="1:5" ht="15">
      <c r="A33" s="26"/>
      <c r="B33" s="14" t="s">
        <v>37</v>
      </c>
      <c r="C33" s="22" t="s">
        <v>39</v>
      </c>
      <c r="D33" s="14"/>
      <c r="E33" s="14"/>
    </row>
    <row r="34" spans="1:5" ht="15">
      <c r="A34" s="26" t="s">
        <v>16</v>
      </c>
      <c r="B34" s="14" t="s">
        <v>65</v>
      </c>
      <c r="C34" s="14" t="s">
        <v>44</v>
      </c>
      <c r="D34" s="14"/>
      <c r="E34" s="14"/>
    </row>
    <row r="35" spans="1:5" ht="15">
      <c r="A35" s="26"/>
      <c r="B35" s="14" t="s">
        <v>53</v>
      </c>
      <c r="C35" s="14" t="s">
        <v>55</v>
      </c>
      <c r="D35" s="14"/>
      <c r="E35" s="14"/>
    </row>
    <row r="36" spans="1:5" ht="15">
      <c r="A36" s="26"/>
      <c r="B36" s="14" t="s">
        <v>59</v>
      </c>
      <c r="C36" s="14" t="s">
        <v>56</v>
      </c>
      <c r="D36" s="14"/>
      <c r="E36" s="14"/>
    </row>
    <row r="37" spans="1:5" ht="15">
      <c r="A37" s="26"/>
      <c r="B37" s="14"/>
      <c r="C37" s="14"/>
      <c r="D37" s="14"/>
      <c r="E37" s="14"/>
    </row>
    <row r="38" spans="2:5" ht="12.75">
      <c r="B38" s="14"/>
      <c r="C38" s="14"/>
      <c r="D38" s="14"/>
      <c r="E38" s="14"/>
    </row>
    <row r="39" spans="2:5" ht="12.75">
      <c r="B39" s="14" t="s">
        <v>47</v>
      </c>
      <c r="C39" s="14" t="s">
        <v>45</v>
      </c>
      <c r="D39" s="14"/>
      <c r="E39" s="14"/>
    </row>
    <row r="40" spans="2:5" ht="12.75">
      <c r="B40" s="14" t="s">
        <v>38</v>
      </c>
      <c r="C40" s="14" t="s">
        <v>39</v>
      </c>
      <c r="D40" s="14"/>
      <c r="E40" s="14"/>
    </row>
    <row r="41" spans="1:5" ht="12.75">
      <c r="A41" s="13" t="s">
        <v>17</v>
      </c>
      <c r="B41" s="14" t="s">
        <v>57</v>
      </c>
      <c r="C41" s="14" t="s">
        <v>56</v>
      </c>
      <c r="D41" s="14"/>
      <c r="E41" s="14"/>
    </row>
    <row r="42" spans="2:5" ht="12.75">
      <c r="B42" s="14" t="s">
        <v>61</v>
      </c>
      <c r="C42" s="14" t="s">
        <v>56</v>
      </c>
      <c r="D42" s="14"/>
      <c r="E42" s="14"/>
    </row>
    <row r="43" spans="2:5" ht="12.75">
      <c r="B43" s="14" t="s">
        <v>58</v>
      </c>
      <c r="C43" s="14" t="s">
        <v>56</v>
      </c>
      <c r="D43" s="14"/>
      <c r="E43" s="14"/>
    </row>
    <row r="44" spans="2:5" ht="12.75">
      <c r="B44" s="14"/>
      <c r="C44" s="14"/>
      <c r="D44" s="14"/>
      <c r="E44" s="14"/>
    </row>
    <row r="45" spans="2:5" ht="12.75">
      <c r="B45" s="14"/>
      <c r="C45" s="14"/>
      <c r="D45" s="14"/>
      <c r="E45" s="14"/>
    </row>
    <row r="46" spans="2:5" ht="12.75">
      <c r="B46" s="14" t="s">
        <v>36</v>
      </c>
      <c r="C46" s="14" t="s">
        <v>39</v>
      </c>
      <c r="D46" s="14"/>
      <c r="E46" s="14"/>
    </row>
    <row r="47" spans="2:5" ht="12.75">
      <c r="B47" s="14" t="s">
        <v>32</v>
      </c>
      <c r="C47" s="14" t="s">
        <v>29</v>
      </c>
      <c r="D47" s="14"/>
      <c r="E47" s="14"/>
    </row>
    <row r="48" spans="1:5" ht="12.75">
      <c r="A48" s="13" t="s">
        <v>72</v>
      </c>
      <c r="B48" s="14" t="s">
        <v>70</v>
      </c>
      <c r="C48" s="14" t="s">
        <v>67</v>
      </c>
      <c r="D48" s="14"/>
      <c r="E48" s="14"/>
    </row>
    <row r="49" spans="2:5" ht="12.75">
      <c r="B49" s="14" t="s">
        <v>71</v>
      </c>
      <c r="C49" s="14" t="s">
        <v>67</v>
      </c>
      <c r="D49" s="14"/>
      <c r="E49" s="14"/>
    </row>
    <row r="50" spans="2:5" ht="12.75">
      <c r="B50" s="14"/>
      <c r="C50" s="14"/>
      <c r="D50" s="14"/>
      <c r="E50" s="14"/>
    </row>
    <row r="51" spans="2:5" ht="12.75">
      <c r="B51" s="14"/>
      <c r="C51" s="14"/>
      <c r="D51" s="14"/>
      <c r="E5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1">
      <selection activeCell="I41" sqref="I41"/>
    </sheetView>
  </sheetViews>
  <sheetFormatPr defaultColWidth="9.00390625" defaultRowHeight="12.75"/>
  <cols>
    <col min="1" max="1" width="7.625" style="13" customWidth="1"/>
    <col min="2" max="2" width="31.625" style="13" customWidth="1"/>
    <col min="3" max="3" width="23.75390625" style="13" customWidth="1"/>
    <col min="4" max="16384" width="9.125" style="13" customWidth="1"/>
  </cols>
  <sheetData>
    <row r="1" ht="15.75">
      <c r="B1" s="27" t="s">
        <v>18</v>
      </c>
    </row>
    <row r="4" spans="1:5" ht="15">
      <c r="A4" s="26"/>
      <c r="B4" s="14" t="s">
        <v>40</v>
      </c>
      <c r="C4" s="14" t="s">
        <v>73</v>
      </c>
      <c r="D4" s="14"/>
      <c r="E4" s="14"/>
    </row>
    <row r="5" spans="1:5" ht="15">
      <c r="A5" s="26"/>
      <c r="B5" s="14" t="s">
        <v>41</v>
      </c>
      <c r="C5" s="14" t="s">
        <v>73</v>
      </c>
      <c r="D5" s="14"/>
      <c r="E5" s="14"/>
    </row>
    <row r="6" spans="1:5" ht="15">
      <c r="A6" s="26"/>
      <c r="B6" s="14" t="s">
        <v>42</v>
      </c>
      <c r="C6" s="14" t="s">
        <v>73</v>
      </c>
      <c r="D6" s="14"/>
      <c r="E6" s="14"/>
    </row>
    <row r="7" spans="1:5" ht="15">
      <c r="A7" s="26"/>
      <c r="B7" s="14" t="s">
        <v>64</v>
      </c>
      <c r="C7" s="14" t="s">
        <v>73</v>
      </c>
      <c r="D7" s="14"/>
      <c r="E7" s="14"/>
    </row>
    <row r="8" spans="1:5" ht="15">
      <c r="A8" s="26"/>
      <c r="B8" s="14" t="s">
        <v>43</v>
      </c>
      <c r="C8" s="14" t="s">
        <v>73</v>
      </c>
      <c r="D8" s="14"/>
      <c r="E8" s="14"/>
    </row>
    <row r="9" spans="1:5" ht="15">
      <c r="A9" s="26" t="s">
        <v>13</v>
      </c>
      <c r="B9" s="14" t="s">
        <v>50</v>
      </c>
      <c r="C9" s="14" t="s">
        <v>74</v>
      </c>
      <c r="D9" s="14"/>
      <c r="E9" s="14"/>
    </row>
    <row r="10" spans="1:5" ht="15">
      <c r="A10" s="26"/>
      <c r="B10" s="14" t="s">
        <v>51</v>
      </c>
      <c r="C10" s="14" t="s">
        <v>74</v>
      </c>
      <c r="D10" s="14"/>
      <c r="E10" s="14"/>
    </row>
    <row r="11" spans="1:5" ht="15">
      <c r="A11" s="26"/>
      <c r="B11" s="14" t="s">
        <v>52</v>
      </c>
      <c r="C11" s="14" t="s">
        <v>74</v>
      </c>
      <c r="D11" s="14"/>
      <c r="E11" s="14"/>
    </row>
    <row r="12" spans="1:5" ht="15">
      <c r="A12" s="26"/>
      <c r="B12" s="14" t="s">
        <v>53</v>
      </c>
      <c r="C12" s="14" t="s">
        <v>74</v>
      </c>
      <c r="D12" s="14"/>
      <c r="E12" s="14"/>
    </row>
    <row r="13" spans="1:5" ht="15">
      <c r="A13" s="26"/>
      <c r="B13" s="14" t="s">
        <v>54</v>
      </c>
      <c r="C13" s="14" t="s">
        <v>74</v>
      </c>
      <c r="D13" s="14"/>
      <c r="E13" s="14"/>
    </row>
    <row r="14" spans="1:5" ht="15">
      <c r="A14" s="26"/>
      <c r="B14" s="14" t="s">
        <v>57</v>
      </c>
      <c r="C14" s="14" t="s">
        <v>75</v>
      </c>
      <c r="D14" s="14"/>
      <c r="E14" s="14"/>
    </row>
    <row r="15" spans="1:5" ht="15">
      <c r="A15" s="26"/>
      <c r="B15" s="14" t="s">
        <v>58</v>
      </c>
      <c r="C15" s="14" t="s">
        <v>75</v>
      </c>
      <c r="D15" s="14"/>
      <c r="E15" s="14"/>
    </row>
    <row r="16" spans="1:5" ht="15">
      <c r="A16" s="26"/>
      <c r="B16" s="14" t="s">
        <v>59</v>
      </c>
      <c r="C16" s="14" t="s">
        <v>75</v>
      </c>
      <c r="D16" s="14"/>
      <c r="E16" s="14"/>
    </row>
    <row r="17" spans="1:5" ht="15">
      <c r="A17" s="26"/>
      <c r="B17" s="14" t="s">
        <v>60</v>
      </c>
      <c r="C17" s="14" t="s">
        <v>75</v>
      </c>
      <c r="D17" s="14"/>
      <c r="E17" s="14"/>
    </row>
    <row r="18" spans="1:5" ht="15">
      <c r="A18" s="26"/>
      <c r="B18" s="14" t="s">
        <v>61</v>
      </c>
      <c r="C18" s="22" t="s">
        <v>75</v>
      </c>
      <c r="D18" s="14"/>
      <c r="E18" s="14"/>
    </row>
    <row r="19" spans="1:5" ht="15">
      <c r="A19" s="26"/>
      <c r="B19" s="14"/>
      <c r="C19" s="22"/>
      <c r="D19" s="14"/>
      <c r="E19" s="14"/>
    </row>
    <row r="20" spans="1:5" ht="15">
      <c r="A20" s="26"/>
      <c r="B20" s="14"/>
      <c r="C20" s="22"/>
      <c r="D20" s="14"/>
      <c r="E20" s="14"/>
    </row>
    <row r="21" spans="1:5" ht="15">
      <c r="A21" s="26"/>
      <c r="B21" s="14" t="s">
        <v>30</v>
      </c>
      <c r="C21" s="14" t="s">
        <v>76</v>
      </c>
      <c r="D21" s="14"/>
      <c r="E21" s="14"/>
    </row>
    <row r="22" spans="1:5" ht="15">
      <c r="A22" s="26"/>
      <c r="B22" s="14" t="s">
        <v>31</v>
      </c>
      <c r="C22" s="14" t="s">
        <v>76</v>
      </c>
      <c r="D22" s="14"/>
      <c r="E22" s="14"/>
    </row>
    <row r="23" spans="1:5" ht="15">
      <c r="A23" s="26"/>
      <c r="B23" s="14" t="s">
        <v>32</v>
      </c>
      <c r="C23" s="14" t="s">
        <v>76</v>
      </c>
      <c r="D23" s="14"/>
      <c r="E23" s="14"/>
    </row>
    <row r="24" spans="1:5" ht="15">
      <c r="A24" s="26" t="s">
        <v>12</v>
      </c>
      <c r="B24" s="14" t="s">
        <v>33</v>
      </c>
      <c r="C24" s="14" t="s">
        <v>76</v>
      </c>
      <c r="D24" s="14"/>
      <c r="E24" s="14"/>
    </row>
    <row r="25" spans="1:5" ht="15">
      <c r="A25" s="26"/>
      <c r="B25" s="14" t="s">
        <v>34</v>
      </c>
      <c r="C25" s="14" t="s">
        <v>76</v>
      </c>
      <c r="D25" s="14"/>
      <c r="E25" s="14"/>
    </row>
    <row r="26" spans="1:5" ht="15">
      <c r="A26" s="26"/>
      <c r="B26" s="14" t="s">
        <v>35</v>
      </c>
      <c r="C26" s="14" t="s">
        <v>77</v>
      </c>
      <c r="D26" s="14"/>
      <c r="E26" s="14"/>
    </row>
    <row r="27" spans="1:5" ht="15">
      <c r="A27" s="26"/>
      <c r="B27" s="14" t="s">
        <v>36</v>
      </c>
      <c r="C27" s="14" t="s">
        <v>77</v>
      </c>
      <c r="D27" s="14"/>
      <c r="E27" s="14"/>
    </row>
    <row r="28" spans="1:5" ht="15">
      <c r="A28" s="26"/>
      <c r="B28" s="14" t="s">
        <v>37</v>
      </c>
      <c r="C28" s="14" t="s">
        <v>77</v>
      </c>
      <c r="D28" s="14"/>
      <c r="E28" s="14"/>
    </row>
    <row r="29" spans="1:5" ht="15">
      <c r="A29" s="26"/>
      <c r="B29" s="14" t="s">
        <v>63</v>
      </c>
      <c r="C29" s="14" t="s">
        <v>77</v>
      </c>
      <c r="D29" s="14"/>
      <c r="E29" s="14"/>
    </row>
    <row r="30" spans="1:5" ht="15">
      <c r="A30" s="26"/>
      <c r="B30" s="14" t="s">
        <v>38</v>
      </c>
      <c r="C30" s="14" t="s">
        <v>77</v>
      </c>
      <c r="D30" s="14"/>
      <c r="E30" s="14"/>
    </row>
    <row r="31" spans="1:5" ht="15">
      <c r="A31" s="26"/>
      <c r="B31" s="14" t="s">
        <v>46</v>
      </c>
      <c r="C31" s="14" t="s">
        <v>78</v>
      </c>
      <c r="D31" s="14"/>
      <c r="E31" s="14"/>
    </row>
    <row r="32" spans="1:5" ht="15">
      <c r="A32" s="26"/>
      <c r="B32" s="14" t="s">
        <v>47</v>
      </c>
      <c r="C32" s="14" t="s">
        <v>78</v>
      </c>
      <c r="D32" s="14"/>
      <c r="E32" s="14"/>
    </row>
    <row r="33" spans="1:5" ht="15">
      <c r="A33" s="26"/>
      <c r="B33" s="14" t="s">
        <v>48</v>
      </c>
      <c r="C33" s="14" t="s">
        <v>78</v>
      </c>
      <c r="D33" s="14"/>
      <c r="E33" s="14"/>
    </row>
    <row r="34" spans="1:5" ht="15">
      <c r="A34" s="26"/>
      <c r="B34" s="14" t="s">
        <v>49</v>
      </c>
      <c r="C34" s="14" t="s">
        <v>78</v>
      </c>
      <c r="D34" s="14"/>
      <c r="E34" s="14"/>
    </row>
    <row r="35" spans="1:5" ht="15">
      <c r="A35" s="26"/>
      <c r="B35" s="14" t="s">
        <v>65</v>
      </c>
      <c r="C35" s="22" t="s">
        <v>78</v>
      </c>
      <c r="D35" s="14"/>
      <c r="E35" s="14"/>
    </row>
    <row r="36" spans="1:5" ht="15">
      <c r="A36" s="26"/>
      <c r="B36" s="14" t="s">
        <v>68</v>
      </c>
      <c r="C36" s="14" t="s">
        <v>67</v>
      </c>
      <c r="D36" s="14"/>
      <c r="E36" s="14"/>
    </row>
    <row r="37" spans="1:5" ht="15">
      <c r="A37" s="26"/>
      <c r="B37" s="14" t="s">
        <v>69</v>
      </c>
      <c r="C37" s="14" t="s">
        <v>67</v>
      </c>
      <c r="D37" s="14"/>
      <c r="E37" s="14"/>
    </row>
    <row r="38" spans="2:5" ht="12.75">
      <c r="B38" s="14" t="s">
        <v>70</v>
      </c>
      <c r="C38" s="14" t="s">
        <v>67</v>
      </c>
      <c r="D38" s="14"/>
      <c r="E38" s="14"/>
    </row>
    <row r="39" spans="2:5" ht="12.75">
      <c r="B39" s="14" t="s">
        <v>71</v>
      </c>
      <c r="C39" s="14" t="s">
        <v>67</v>
      </c>
      <c r="D39" s="14"/>
      <c r="E39" s="14"/>
    </row>
    <row r="40" spans="2:5" ht="12.75">
      <c r="B40" s="14"/>
      <c r="C40" s="14"/>
      <c r="D40" s="14"/>
      <c r="E40" s="14"/>
    </row>
    <row r="41" spans="2:5" ht="12.75">
      <c r="B41" s="14"/>
      <c r="C41" s="14"/>
      <c r="D41" s="14"/>
      <c r="E41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21.75390625" style="0" customWidth="1"/>
    <col min="4" max="4" width="7.625" style="0" customWidth="1"/>
    <col min="5" max="5" width="8.25390625" style="0" customWidth="1"/>
    <col min="6" max="6" width="8.125" style="0" customWidth="1"/>
    <col min="7" max="7" width="8.25390625" style="0" customWidth="1"/>
  </cols>
  <sheetData>
    <row r="1" ht="15.75">
      <c r="B1" s="28" t="s">
        <v>26</v>
      </c>
    </row>
    <row r="4" spans="2:8" ht="12.75">
      <c r="B4" s="8" t="s">
        <v>31</v>
      </c>
      <c r="C4" s="8" t="s">
        <v>29</v>
      </c>
      <c r="D4" s="15"/>
      <c r="E4" s="8"/>
      <c r="F4" s="8"/>
      <c r="G4" s="8"/>
      <c r="H4" s="8"/>
    </row>
    <row r="5" spans="2:8" ht="12.75">
      <c r="B5" s="8" t="s">
        <v>34</v>
      </c>
      <c r="C5" s="8" t="s">
        <v>29</v>
      </c>
      <c r="D5" s="15"/>
      <c r="E5" s="8"/>
      <c r="F5" s="8"/>
      <c r="G5" s="8"/>
      <c r="H5" s="8"/>
    </row>
    <row r="6" spans="2:8" ht="12.75">
      <c r="B6" s="8" t="s">
        <v>35</v>
      </c>
      <c r="C6" s="8" t="s">
        <v>39</v>
      </c>
      <c r="D6" s="15"/>
      <c r="E6" s="8"/>
      <c r="F6" s="8"/>
      <c r="G6" s="8"/>
      <c r="H6" s="8"/>
    </row>
    <row r="7" spans="2:8" ht="12.75">
      <c r="B7" s="8" t="s">
        <v>36</v>
      </c>
      <c r="C7" s="8" t="s">
        <v>39</v>
      </c>
      <c r="D7" s="15"/>
      <c r="E7" s="8"/>
      <c r="F7" s="8"/>
      <c r="G7" s="8"/>
      <c r="H7" s="8"/>
    </row>
    <row r="8" spans="2:8" ht="12.75">
      <c r="B8" s="8" t="s">
        <v>38</v>
      </c>
      <c r="C8" s="8" t="s">
        <v>39</v>
      </c>
      <c r="D8" s="15"/>
      <c r="E8" s="8"/>
      <c r="F8" s="8"/>
      <c r="G8" s="8"/>
      <c r="H8" s="8"/>
    </row>
    <row r="9" spans="2:8" ht="12.75">
      <c r="B9" s="8" t="s">
        <v>40</v>
      </c>
      <c r="C9" s="8" t="s">
        <v>44</v>
      </c>
      <c r="D9" s="15"/>
      <c r="E9" s="8"/>
      <c r="F9" s="8"/>
      <c r="G9" s="8"/>
      <c r="H9" s="8"/>
    </row>
    <row r="10" spans="2:8" ht="12.75">
      <c r="B10" s="8" t="s">
        <v>42</v>
      </c>
      <c r="C10" s="8" t="s">
        <v>44</v>
      </c>
      <c r="D10" s="15"/>
      <c r="E10" s="8"/>
      <c r="F10" s="8"/>
      <c r="G10" s="8"/>
      <c r="H10" s="8"/>
    </row>
    <row r="11" spans="2:8" ht="12.75">
      <c r="B11" s="8" t="s">
        <v>47</v>
      </c>
      <c r="C11" s="8" t="s">
        <v>45</v>
      </c>
      <c r="D11" s="15"/>
      <c r="E11" s="8"/>
      <c r="F11" s="8"/>
      <c r="G11" s="8"/>
      <c r="H11" s="8"/>
    </row>
    <row r="12" spans="2:8" ht="12.75">
      <c r="B12" s="8" t="s">
        <v>49</v>
      </c>
      <c r="C12" s="8" t="s">
        <v>45</v>
      </c>
      <c r="D12" s="15"/>
      <c r="E12" s="8"/>
      <c r="F12" s="8"/>
      <c r="G12" s="8"/>
      <c r="H12" s="8"/>
    </row>
    <row r="13" spans="2:8" ht="12.75">
      <c r="B13" s="8" t="s">
        <v>50</v>
      </c>
      <c r="C13" s="8" t="s">
        <v>55</v>
      </c>
      <c r="D13" s="15"/>
      <c r="E13" s="8"/>
      <c r="F13" s="8"/>
      <c r="G13" s="8"/>
      <c r="H13" s="8"/>
    </row>
    <row r="14" spans="2:8" ht="12.75">
      <c r="B14" s="8" t="s">
        <v>51</v>
      </c>
      <c r="C14" s="8" t="s">
        <v>55</v>
      </c>
      <c r="D14" s="15"/>
      <c r="E14" s="8"/>
      <c r="F14" s="8"/>
      <c r="G14" s="8"/>
      <c r="H14" s="8"/>
    </row>
    <row r="15" spans="2:8" ht="12.75">
      <c r="B15" s="8" t="s">
        <v>52</v>
      </c>
      <c r="C15" s="8" t="s">
        <v>55</v>
      </c>
      <c r="D15" s="15"/>
      <c r="E15" s="8"/>
      <c r="F15" s="8"/>
      <c r="G15" s="8"/>
      <c r="H15" s="8"/>
    </row>
    <row r="16" spans="2:8" ht="12.75">
      <c r="B16" s="8" t="s">
        <v>58</v>
      </c>
      <c r="C16" s="8" t="s">
        <v>56</v>
      </c>
      <c r="D16" s="15"/>
      <c r="E16" s="8"/>
      <c r="F16" s="8"/>
      <c r="G16" s="8"/>
      <c r="H16" s="8"/>
    </row>
    <row r="17" spans="2:8" ht="12.75">
      <c r="B17" s="8" t="s">
        <v>60</v>
      </c>
      <c r="C17" s="8" t="s">
        <v>56</v>
      </c>
      <c r="D17" s="15"/>
      <c r="E17" s="8"/>
      <c r="F17" s="8"/>
      <c r="G17" s="8"/>
      <c r="H17" s="8"/>
    </row>
    <row r="18" spans="2:8" ht="12.75">
      <c r="B18" s="8" t="s">
        <v>69</v>
      </c>
      <c r="C18" s="8" t="s">
        <v>67</v>
      </c>
      <c r="D18" s="15"/>
      <c r="E18" s="8"/>
      <c r="F18" s="8"/>
      <c r="G18" s="8"/>
      <c r="H18" s="8"/>
    </row>
    <row r="19" spans="2:8" ht="12.75">
      <c r="B19" s="8" t="s">
        <v>71</v>
      </c>
      <c r="C19" s="8" t="s">
        <v>67</v>
      </c>
      <c r="D19" s="15"/>
      <c r="E19" s="8"/>
      <c r="F19" s="8"/>
      <c r="G19" s="8"/>
      <c r="H19" s="8"/>
    </row>
    <row r="20" spans="2:8" ht="12.75">
      <c r="B20" s="8"/>
      <c r="C20" s="8"/>
      <c r="D20" s="15"/>
      <c r="E20" s="8"/>
      <c r="F20" s="8"/>
      <c r="G20" s="8"/>
      <c r="H20" s="8"/>
    </row>
    <row r="21" spans="2:8" ht="12.75">
      <c r="B21" s="8"/>
      <c r="C21" s="8"/>
      <c r="D21" s="15"/>
      <c r="E21" s="8"/>
      <c r="F21" s="8"/>
      <c r="G21" s="8"/>
      <c r="H21" s="8"/>
    </row>
    <row r="22" spans="2:8" ht="12.75">
      <c r="B22" s="8"/>
      <c r="C22" s="8"/>
      <c r="D22" s="15"/>
      <c r="E22" s="8"/>
      <c r="F22" s="8"/>
      <c r="G22" s="8"/>
      <c r="H22" s="8"/>
    </row>
    <row r="23" spans="2:8" ht="12.75">
      <c r="B23" s="8"/>
      <c r="C23" s="8"/>
      <c r="D23" s="15"/>
      <c r="E23" s="8"/>
      <c r="F23" s="8"/>
      <c r="G23" s="8"/>
      <c r="H23" s="8"/>
    </row>
    <row r="24" spans="2:8" ht="12.75">
      <c r="B24" s="8"/>
      <c r="C24" s="8"/>
      <c r="D24" s="15"/>
      <c r="E24" s="8"/>
      <c r="F24" s="8"/>
      <c r="G24" s="8"/>
      <c r="H24" s="8"/>
    </row>
    <row r="25" spans="2:8" ht="12.75">
      <c r="B25" s="8"/>
      <c r="C25" s="8"/>
      <c r="D25" s="15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.875" style="0" customWidth="1"/>
    <col min="2" max="2" width="23.875" style="0" customWidth="1"/>
    <col min="3" max="3" width="22.00390625" style="0" customWidth="1"/>
  </cols>
  <sheetData>
    <row r="1" ht="15.75">
      <c r="B1" s="28" t="s">
        <v>25</v>
      </c>
    </row>
    <row r="4" spans="1:8" ht="12.75">
      <c r="A4" s="8"/>
      <c r="B4" s="14" t="s">
        <v>30</v>
      </c>
      <c r="C4" s="22" t="s">
        <v>29</v>
      </c>
      <c r="D4" s="5"/>
      <c r="E4" s="8"/>
      <c r="F4" s="5"/>
      <c r="G4" s="8"/>
      <c r="H4" s="8"/>
    </row>
    <row r="5" spans="1:8" ht="12.75">
      <c r="A5" s="8"/>
      <c r="B5" s="14" t="s">
        <v>32</v>
      </c>
      <c r="C5" s="22" t="s">
        <v>29</v>
      </c>
      <c r="D5" s="5"/>
      <c r="E5" s="8"/>
      <c r="F5" s="5"/>
      <c r="G5" s="8"/>
      <c r="H5" s="8"/>
    </row>
    <row r="6" spans="1:8" ht="12.75">
      <c r="A6" s="8"/>
      <c r="B6" s="14" t="s">
        <v>33</v>
      </c>
      <c r="C6" s="22" t="s">
        <v>29</v>
      </c>
      <c r="D6" s="5"/>
      <c r="E6" s="8"/>
      <c r="F6" s="5"/>
      <c r="G6" s="8"/>
      <c r="H6" s="8"/>
    </row>
    <row r="7" spans="1:8" ht="12.75">
      <c r="A7" s="8"/>
      <c r="B7" s="14" t="s">
        <v>37</v>
      </c>
      <c r="C7" s="22" t="s">
        <v>39</v>
      </c>
      <c r="D7" s="5"/>
      <c r="E7" s="8"/>
      <c r="F7" s="5"/>
      <c r="G7" s="8"/>
      <c r="H7" s="8"/>
    </row>
    <row r="8" spans="1:8" ht="12.75">
      <c r="A8" s="8"/>
      <c r="B8" s="14" t="s">
        <v>63</v>
      </c>
      <c r="C8" s="22" t="s">
        <v>39</v>
      </c>
      <c r="D8" s="5"/>
      <c r="E8" s="8"/>
      <c r="F8" s="5"/>
      <c r="G8" s="8"/>
      <c r="H8" s="8"/>
    </row>
    <row r="9" spans="1:8" ht="12.75">
      <c r="A9" s="8"/>
      <c r="B9" s="14" t="s">
        <v>41</v>
      </c>
      <c r="C9" s="22" t="s">
        <v>44</v>
      </c>
      <c r="D9" s="5"/>
      <c r="E9" s="8"/>
      <c r="F9" s="5"/>
      <c r="G9" s="8"/>
      <c r="H9" s="8"/>
    </row>
    <row r="10" spans="1:8" ht="12.75">
      <c r="A10" s="8"/>
      <c r="B10" s="14" t="s">
        <v>64</v>
      </c>
      <c r="C10" s="22" t="s">
        <v>44</v>
      </c>
      <c r="D10" s="5"/>
      <c r="E10" s="8"/>
      <c r="F10" s="5"/>
      <c r="G10" s="8"/>
      <c r="H10" s="8"/>
    </row>
    <row r="11" spans="1:8" ht="12.75">
      <c r="A11" s="8"/>
      <c r="B11" s="14" t="s">
        <v>43</v>
      </c>
      <c r="C11" s="22" t="s">
        <v>44</v>
      </c>
      <c r="D11" s="5"/>
      <c r="E11" s="8"/>
      <c r="F11" s="5"/>
      <c r="G11" s="8"/>
      <c r="H11" s="8"/>
    </row>
    <row r="12" spans="1:8" ht="12.75">
      <c r="A12" s="8"/>
      <c r="B12" s="14" t="s">
        <v>46</v>
      </c>
      <c r="C12" s="22" t="s">
        <v>45</v>
      </c>
      <c r="D12" s="5"/>
      <c r="E12" s="8"/>
      <c r="F12" s="5"/>
      <c r="G12" s="8"/>
      <c r="H12" s="8"/>
    </row>
    <row r="13" spans="1:8" ht="12.75">
      <c r="A13" s="8"/>
      <c r="B13" s="8" t="s">
        <v>48</v>
      </c>
      <c r="C13" s="8" t="s">
        <v>45</v>
      </c>
      <c r="D13" s="8"/>
      <c r="E13" s="8"/>
      <c r="F13" s="8"/>
      <c r="G13" s="8"/>
      <c r="H13" s="8"/>
    </row>
    <row r="14" spans="1:8" ht="12.75">
      <c r="A14" s="8"/>
      <c r="B14" s="8" t="s">
        <v>65</v>
      </c>
      <c r="C14" s="8" t="s">
        <v>44</v>
      </c>
      <c r="D14" s="8"/>
      <c r="E14" s="8"/>
      <c r="F14" s="8"/>
      <c r="G14" s="8"/>
      <c r="H14" s="8"/>
    </row>
    <row r="15" spans="1:8" ht="12.75">
      <c r="A15" s="8"/>
      <c r="B15" s="8" t="s">
        <v>53</v>
      </c>
      <c r="C15" s="8" t="s">
        <v>55</v>
      </c>
      <c r="D15" s="8"/>
      <c r="E15" s="8"/>
      <c r="F15" s="8"/>
      <c r="G15" s="8"/>
      <c r="H15" s="8"/>
    </row>
    <row r="16" spans="1:8" ht="12.75">
      <c r="A16" s="8"/>
      <c r="B16" s="8" t="s">
        <v>54</v>
      </c>
      <c r="C16" s="8" t="s">
        <v>55</v>
      </c>
      <c r="D16" s="8"/>
      <c r="E16" s="8"/>
      <c r="F16" s="8"/>
      <c r="G16" s="8"/>
      <c r="H16" s="8"/>
    </row>
    <row r="17" spans="1:8" ht="12.75">
      <c r="A17" s="8"/>
      <c r="B17" s="8" t="s">
        <v>57</v>
      </c>
      <c r="C17" s="8" t="s">
        <v>56</v>
      </c>
      <c r="D17" s="8"/>
      <c r="E17" s="8"/>
      <c r="F17" s="8"/>
      <c r="G17" s="8"/>
      <c r="H17" s="8"/>
    </row>
    <row r="18" spans="1:8" ht="12.75">
      <c r="A18" s="8"/>
      <c r="B18" s="8" t="s">
        <v>59</v>
      </c>
      <c r="C18" s="8" t="s">
        <v>56</v>
      </c>
      <c r="D18" s="8"/>
      <c r="E18" s="8"/>
      <c r="F18" s="8"/>
      <c r="G18" s="8"/>
      <c r="H18" s="8"/>
    </row>
    <row r="19" spans="1:8" ht="12.75">
      <c r="A19" s="8"/>
      <c r="B19" s="8" t="s">
        <v>61</v>
      </c>
      <c r="C19" s="8" t="s">
        <v>56</v>
      </c>
      <c r="D19" s="8"/>
      <c r="E19" s="8"/>
      <c r="F19" s="8"/>
      <c r="G19" s="8"/>
      <c r="H19" s="8"/>
    </row>
    <row r="20" spans="1:8" ht="12.75">
      <c r="A20" s="8"/>
      <c r="B20" s="8" t="s">
        <v>68</v>
      </c>
      <c r="C20" s="8" t="s">
        <v>67</v>
      </c>
      <c r="D20" s="8"/>
      <c r="E20" s="8"/>
      <c r="F20" s="8"/>
      <c r="G20" s="8"/>
      <c r="H20" s="8"/>
    </row>
    <row r="21" spans="1:8" ht="12.75">
      <c r="A21" s="8"/>
      <c r="B21" s="8" t="s">
        <v>70</v>
      </c>
      <c r="C21" s="8" t="s">
        <v>67</v>
      </c>
      <c r="D21" s="8"/>
      <c r="E21" s="8"/>
      <c r="F21" s="8"/>
      <c r="G21" s="8"/>
      <c r="H21" s="8"/>
    </row>
    <row r="22" spans="1:8" ht="12.75">
      <c r="A22" s="8"/>
      <c r="B22" s="14"/>
      <c r="C22" s="22"/>
      <c r="D22" s="5"/>
      <c r="E22" s="8"/>
      <c r="F22" s="5"/>
      <c r="G22" s="8"/>
      <c r="H22" s="8"/>
    </row>
    <row r="23" spans="1:8" ht="12.75">
      <c r="A23" s="8"/>
      <c r="B23" s="14"/>
      <c r="C23" s="22"/>
      <c r="D23" s="5"/>
      <c r="E23" s="8"/>
      <c r="F23" s="5"/>
      <c r="G23" s="8"/>
      <c r="H23" s="8"/>
    </row>
    <row r="24" spans="1:8" ht="12.75">
      <c r="A24" s="8"/>
      <c r="B24" s="14"/>
      <c r="C24" s="22"/>
      <c r="D24" s="5"/>
      <c r="E24" s="8"/>
      <c r="F24" s="5"/>
      <c r="G24" s="8"/>
      <c r="H24" s="8"/>
    </row>
    <row r="25" spans="1:8" ht="12.75">
      <c r="A25" s="8"/>
      <c r="B25" s="14"/>
      <c r="C25" s="22"/>
      <c r="D25" s="5"/>
      <c r="E25" s="8"/>
      <c r="F25" s="8"/>
      <c r="G25" s="8"/>
      <c r="H25" s="8"/>
    </row>
    <row r="26" spans="1:8" ht="12.75">
      <c r="A26" s="8"/>
      <c r="B26" s="14"/>
      <c r="C26" s="22"/>
      <c r="D26" s="5"/>
      <c r="E26" s="8"/>
      <c r="F26" s="8"/>
      <c r="G26" s="8"/>
      <c r="H26" s="8"/>
    </row>
    <row r="27" spans="1:8" ht="12.75">
      <c r="A27" s="8"/>
      <c r="B27" s="14"/>
      <c r="C27" s="22"/>
      <c r="D27" s="5"/>
      <c r="E27" s="8"/>
      <c r="F27" s="8"/>
      <c r="G27" s="8"/>
      <c r="H27" s="8"/>
    </row>
    <row r="28" spans="2:4" ht="12.75">
      <c r="B28" s="1"/>
      <c r="C28" s="29"/>
      <c r="D28" s="30"/>
    </row>
    <row r="29" spans="2:4" ht="12.75">
      <c r="B29" s="1"/>
      <c r="C29" s="29"/>
      <c r="D29" s="30"/>
    </row>
    <row r="30" spans="2:4" ht="12.75">
      <c r="B30" s="1"/>
      <c r="C30" s="29"/>
      <c r="D30" s="30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8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2.75390625" style="0" customWidth="1"/>
    <col min="2" max="2" width="20.00390625" style="0" customWidth="1"/>
    <col min="3" max="3" width="25.00390625" style="0" customWidth="1"/>
  </cols>
  <sheetData>
    <row r="1" ht="15.75">
      <c r="B1" s="28" t="s">
        <v>27</v>
      </c>
    </row>
    <row r="3" spans="4:8" ht="12.75">
      <c r="D3" s="12" t="s">
        <v>13</v>
      </c>
      <c r="E3" s="12" t="s">
        <v>12</v>
      </c>
      <c r="F3" s="12" t="s">
        <v>14</v>
      </c>
      <c r="G3" s="12" t="s">
        <v>15</v>
      </c>
      <c r="H3" s="12" t="s">
        <v>22</v>
      </c>
    </row>
    <row r="4" spans="2:8" ht="12.75">
      <c r="B4" s="14" t="s">
        <v>31</v>
      </c>
      <c r="C4" s="22" t="s">
        <v>29</v>
      </c>
      <c r="D4" s="8"/>
      <c r="E4" s="8"/>
      <c r="F4" s="8"/>
      <c r="G4" s="8"/>
      <c r="H4" s="8"/>
    </row>
    <row r="5" spans="2:8" ht="12.75">
      <c r="B5" s="14" t="s">
        <v>33</v>
      </c>
      <c r="C5" s="22" t="s">
        <v>29</v>
      </c>
      <c r="D5" s="8"/>
      <c r="E5" s="8"/>
      <c r="F5" s="8"/>
      <c r="G5" s="8"/>
      <c r="H5" s="8"/>
    </row>
    <row r="6" spans="2:8" ht="12.75">
      <c r="B6" s="14" t="s">
        <v>34</v>
      </c>
      <c r="C6" s="22" t="s">
        <v>29</v>
      </c>
      <c r="D6" s="8"/>
      <c r="E6" s="8"/>
      <c r="F6" s="8"/>
      <c r="G6" s="8"/>
      <c r="H6" s="8"/>
    </row>
    <row r="7" spans="2:8" ht="12.75">
      <c r="B7" s="14" t="s">
        <v>35</v>
      </c>
      <c r="C7" s="22" t="s">
        <v>39</v>
      </c>
      <c r="D7" s="8"/>
      <c r="E7" s="8"/>
      <c r="F7" s="8"/>
      <c r="G7" s="8"/>
      <c r="H7" s="8"/>
    </row>
    <row r="8" spans="2:8" ht="12.75">
      <c r="B8" s="14" t="s">
        <v>37</v>
      </c>
      <c r="C8" s="22" t="s">
        <v>39</v>
      </c>
      <c r="D8" s="8"/>
      <c r="E8" s="8"/>
      <c r="F8" s="8"/>
      <c r="G8" s="8"/>
      <c r="H8" s="8"/>
    </row>
    <row r="9" spans="2:8" ht="12.75">
      <c r="B9" s="14" t="s">
        <v>63</v>
      </c>
      <c r="C9" s="22" t="s">
        <v>39</v>
      </c>
      <c r="D9" s="8"/>
      <c r="E9" s="8"/>
      <c r="F9" s="8"/>
      <c r="G9" s="8"/>
      <c r="H9" s="8"/>
    </row>
    <row r="10" spans="2:8" ht="12.75">
      <c r="B10" s="14" t="s">
        <v>41</v>
      </c>
      <c r="C10" s="22" t="s">
        <v>44</v>
      </c>
      <c r="D10" s="8"/>
      <c r="E10" s="8"/>
      <c r="F10" s="8"/>
      <c r="G10" s="8"/>
      <c r="H10" s="8"/>
    </row>
    <row r="11" spans="2:8" ht="12.75">
      <c r="B11" s="14" t="s">
        <v>64</v>
      </c>
      <c r="C11" s="22" t="s">
        <v>44</v>
      </c>
      <c r="D11" s="8"/>
      <c r="E11" s="8"/>
      <c r="F11" s="8"/>
      <c r="G11" s="8"/>
      <c r="H11" s="8"/>
    </row>
    <row r="12" spans="2:8" ht="12.75">
      <c r="B12" s="14" t="s">
        <v>43</v>
      </c>
      <c r="C12" s="22" t="s">
        <v>44</v>
      </c>
      <c r="D12" s="8"/>
      <c r="E12" s="8"/>
      <c r="F12" s="8"/>
      <c r="G12" s="8"/>
      <c r="H12" s="8"/>
    </row>
    <row r="13" spans="2:8" ht="12.75">
      <c r="B13" s="14" t="s">
        <v>48</v>
      </c>
      <c r="C13" s="22" t="s">
        <v>45</v>
      </c>
      <c r="D13" s="8"/>
      <c r="E13" s="8"/>
      <c r="F13" s="8"/>
      <c r="G13" s="8"/>
      <c r="H13" s="8"/>
    </row>
    <row r="14" spans="2:8" ht="12.75">
      <c r="B14" s="14" t="s">
        <v>49</v>
      </c>
      <c r="C14" s="22" t="s">
        <v>45</v>
      </c>
      <c r="D14" s="8"/>
      <c r="E14" s="8"/>
      <c r="F14" s="8"/>
      <c r="G14" s="8"/>
      <c r="H14" s="8"/>
    </row>
    <row r="15" spans="2:8" ht="12.75">
      <c r="B15" s="14" t="s">
        <v>65</v>
      </c>
      <c r="C15" s="22" t="s">
        <v>44</v>
      </c>
      <c r="D15" s="8"/>
      <c r="E15" s="8"/>
      <c r="F15" s="8"/>
      <c r="G15" s="8"/>
      <c r="H15" s="8"/>
    </row>
    <row r="16" spans="2:8" ht="12.75">
      <c r="B16" s="14" t="s">
        <v>50</v>
      </c>
      <c r="C16" s="22" t="s">
        <v>55</v>
      </c>
      <c r="D16" s="8"/>
      <c r="E16" s="8"/>
      <c r="F16" s="8"/>
      <c r="G16" s="8"/>
      <c r="H16" s="8"/>
    </row>
    <row r="17" spans="2:8" ht="12.75">
      <c r="B17" s="8" t="s">
        <v>52</v>
      </c>
      <c r="C17" s="8" t="s">
        <v>55</v>
      </c>
      <c r="D17" s="8"/>
      <c r="E17" s="8"/>
      <c r="F17" s="8"/>
      <c r="G17" s="8"/>
      <c r="H17" s="8"/>
    </row>
    <row r="18" spans="2:8" ht="12.75">
      <c r="B18" s="8" t="s">
        <v>54</v>
      </c>
      <c r="C18" s="8" t="s">
        <v>55</v>
      </c>
      <c r="D18" s="8"/>
      <c r="E18" s="8"/>
      <c r="F18" s="8"/>
      <c r="G18" s="8"/>
      <c r="H18" s="8"/>
    </row>
    <row r="19" spans="2:8" ht="12.75">
      <c r="B19" s="8" t="s">
        <v>57</v>
      </c>
      <c r="C19" s="8" t="s">
        <v>56</v>
      </c>
      <c r="D19" s="8"/>
      <c r="E19" s="8"/>
      <c r="F19" s="8"/>
      <c r="G19" s="8"/>
      <c r="H19" s="8"/>
    </row>
    <row r="20" spans="2:8" ht="12.75">
      <c r="B20" s="8" t="s">
        <v>58</v>
      </c>
      <c r="C20" s="8" t="s">
        <v>56</v>
      </c>
      <c r="D20" s="8"/>
      <c r="E20" s="8"/>
      <c r="F20" s="8"/>
      <c r="G20" s="8"/>
      <c r="H20" s="8"/>
    </row>
    <row r="21" spans="2:8" ht="12.75">
      <c r="B21" s="8" t="s">
        <v>59</v>
      </c>
      <c r="C21" s="8" t="s">
        <v>56</v>
      </c>
      <c r="D21" s="8"/>
      <c r="E21" s="8"/>
      <c r="F21" s="8"/>
      <c r="G21" s="8"/>
      <c r="H21" s="8"/>
    </row>
    <row r="22" spans="2:8" ht="12.75">
      <c r="B22" s="8" t="s">
        <v>68</v>
      </c>
      <c r="C22" s="8" t="s">
        <v>67</v>
      </c>
      <c r="D22" s="8"/>
      <c r="E22" s="8"/>
      <c r="F22" s="8"/>
      <c r="G22" s="8"/>
      <c r="H22" s="8"/>
    </row>
    <row r="23" spans="2:8" ht="12.75">
      <c r="B23" s="8" t="s">
        <v>70</v>
      </c>
      <c r="C23" s="8" t="s">
        <v>67</v>
      </c>
      <c r="D23" s="8"/>
      <c r="E23" s="8"/>
      <c r="F23" s="8"/>
      <c r="G23" s="8"/>
      <c r="H23" s="8"/>
    </row>
    <row r="24" spans="2:8" ht="12.75">
      <c r="B24" s="8"/>
      <c r="C24" s="8"/>
      <c r="D24" s="8"/>
      <c r="E24" s="8"/>
      <c r="F24" s="8"/>
      <c r="G24" s="8"/>
      <c r="H24" s="8"/>
    </row>
    <row r="25" spans="2:8" ht="12.75">
      <c r="B25" s="8"/>
      <c r="C25" s="8"/>
      <c r="D25" s="8"/>
      <c r="E25" s="8"/>
      <c r="F25" s="8"/>
      <c r="G25" s="8"/>
      <c r="H25" s="8"/>
    </row>
    <row r="26" spans="2:8" ht="12.75">
      <c r="B26" s="8"/>
      <c r="C26" s="8"/>
      <c r="D26" s="8"/>
      <c r="E26" s="8"/>
      <c r="F26" s="8"/>
      <c r="G26" s="8"/>
      <c r="H26" s="8"/>
    </row>
    <row r="27" ht="12.75">
      <c r="D27" s="31"/>
    </row>
    <row r="28" ht="12.75">
      <c r="D28" s="3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9.375" style="0" customWidth="1"/>
    <col min="2" max="2" width="21.00390625" style="0" customWidth="1"/>
    <col min="3" max="3" width="6.125" style="0" customWidth="1"/>
    <col min="4" max="4" width="5.75390625" style="0" customWidth="1"/>
    <col min="5" max="5" width="5.875" style="0" customWidth="1"/>
    <col min="6" max="7" width="6.00390625" style="0" customWidth="1"/>
    <col min="8" max="8" width="5.625" style="0" customWidth="1"/>
    <col min="9" max="9" width="5.75390625" style="0" customWidth="1"/>
    <col min="10" max="10" width="6.125" style="0" customWidth="1"/>
    <col min="11" max="11" width="6.625" style="0" customWidth="1"/>
    <col min="12" max="12" width="6.125" style="0" customWidth="1"/>
    <col min="13" max="13" width="5.875" style="0" customWidth="1"/>
    <col min="14" max="14" width="5.75390625" style="0" customWidth="1"/>
    <col min="15" max="15" width="5.125" style="0" customWidth="1"/>
    <col min="16" max="16" width="5.625" style="0" customWidth="1"/>
    <col min="17" max="17" width="5.25390625" style="0" customWidth="1"/>
  </cols>
  <sheetData>
    <row r="1" spans="1:17" ht="15.75">
      <c r="A1" s="28" t="s">
        <v>23</v>
      </c>
      <c r="C1" s="12">
        <v>122</v>
      </c>
      <c r="D1" s="12">
        <v>126</v>
      </c>
      <c r="E1" s="12">
        <v>130</v>
      </c>
      <c r="F1" s="12">
        <v>134</v>
      </c>
      <c r="G1" s="12">
        <v>138</v>
      </c>
      <c r="H1" s="12">
        <v>142</v>
      </c>
      <c r="I1" s="12">
        <v>146</v>
      </c>
      <c r="J1" s="12">
        <v>150</v>
      </c>
      <c r="K1" s="12">
        <v>154</v>
      </c>
      <c r="L1" s="12">
        <v>158</v>
      </c>
      <c r="M1" s="12">
        <v>162</v>
      </c>
      <c r="N1" s="12">
        <v>166</v>
      </c>
      <c r="O1" s="12">
        <v>170</v>
      </c>
      <c r="P1" s="12">
        <v>174</v>
      </c>
      <c r="Q1" s="12">
        <v>178</v>
      </c>
    </row>
    <row r="2" spans="1:17" ht="12.75">
      <c r="A2" s="14" t="s">
        <v>30</v>
      </c>
      <c r="B2" s="22" t="s">
        <v>29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.75">
      <c r="A3" s="14" t="s">
        <v>32</v>
      </c>
      <c r="B3" s="22" t="s">
        <v>29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.75">
      <c r="A4" s="14" t="s">
        <v>36</v>
      </c>
      <c r="B4" s="22" t="s">
        <v>39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14" t="s">
        <v>38</v>
      </c>
      <c r="B5" s="22" t="s">
        <v>39</v>
      </c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14" t="s">
        <v>40</v>
      </c>
      <c r="B6" s="22" t="s">
        <v>44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14" t="s">
        <v>42</v>
      </c>
      <c r="B7" s="22" t="s">
        <v>44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14" t="s">
        <v>46</v>
      </c>
      <c r="B8" s="22" t="s">
        <v>45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14" t="s">
        <v>47</v>
      </c>
      <c r="B9" s="22" t="s">
        <v>45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14" t="s">
        <v>51</v>
      </c>
      <c r="B10" s="22" t="s">
        <v>55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4" t="s">
        <v>53</v>
      </c>
      <c r="B11" s="22" t="s">
        <v>55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14" t="s">
        <v>60</v>
      </c>
      <c r="B12" s="22" t="s">
        <v>56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8" t="s">
        <v>61</v>
      </c>
      <c r="B13" s="8" t="s">
        <v>56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8" t="s">
        <v>69</v>
      </c>
      <c r="B14" s="8" t="s">
        <v>67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8" t="s">
        <v>71</v>
      </c>
      <c r="B15" s="8" t="s">
        <v>67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8"/>
      <c r="B16" s="8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8"/>
      <c r="B17" s="8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8"/>
      <c r="B18" s="8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8"/>
      <c r="B19" s="8"/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7.375" style="32" customWidth="1"/>
    <col min="2" max="2" width="26.75390625" style="32" customWidth="1"/>
    <col min="3" max="16384" width="9.125" style="32" customWidth="1"/>
  </cols>
  <sheetData>
    <row r="1" ht="15.75">
      <c r="B1" s="28" t="s">
        <v>19</v>
      </c>
    </row>
    <row r="3" spans="1:3" ht="15">
      <c r="A3" s="32" t="s">
        <v>13</v>
      </c>
      <c r="B3" s="32" t="str">
        <f>závod!D11</f>
        <v>Jablonné v Podj.</v>
      </c>
      <c r="C3" s="33">
        <f>závod!S12</f>
        <v>4832.356515311061</v>
      </c>
    </row>
    <row r="4" spans="1:3" ht="15">
      <c r="A4" s="32" t="s">
        <v>12</v>
      </c>
      <c r="B4" s="32" t="str">
        <f>závod!D18</f>
        <v>Stráž pod Ralskem</v>
      </c>
      <c r="C4" s="33">
        <f>závod!S19</f>
        <v>6342.451070016846</v>
      </c>
    </row>
    <row r="5" spans="1:3" ht="15">
      <c r="A5" s="32" t="s">
        <v>14</v>
      </c>
      <c r="B5" s="32" t="str">
        <f>závod!D25</f>
        <v>Lada Česká Lípa</v>
      </c>
      <c r="C5" s="33">
        <f>závod!S26</f>
        <v>6395.7813407754875</v>
      </c>
    </row>
    <row r="6" spans="1:3" ht="15">
      <c r="A6" s="32" t="s">
        <v>15</v>
      </c>
      <c r="B6" s="32" t="e">
        <f>závod!#REF!</f>
        <v>#REF!</v>
      </c>
      <c r="C6" s="33">
        <f>závod!S28</f>
        <v>1533.9597308310524</v>
      </c>
    </row>
    <row r="7" spans="1:3" ht="15">
      <c r="A7" s="32" t="s">
        <v>16</v>
      </c>
      <c r="B7" s="32" t="e">
        <f>závod!#REF!</f>
        <v>#REF!</v>
      </c>
      <c r="C7" s="33" t="e">
        <f>závod!#REF!</f>
        <v>#REF!</v>
      </c>
    </row>
    <row r="8" spans="1:3" ht="15">
      <c r="A8" s="32" t="s">
        <v>17</v>
      </c>
      <c r="B8" s="32" t="e">
        <f>závod!#REF!</f>
        <v>#REF!</v>
      </c>
      <c r="C8" s="33" t="e">
        <f>závod!#REF!</f>
        <v>#REF!</v>
      </c>
    </row>
    <row r="9" ht="15">
      <c r="C9" s="33"/>
    </row>
    <row r="10" ht="15">
      <c r="C10" s="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Základní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Základní škola</dc:creator>
  <cp:keywords/>
  <dc:description/>
  <cp:lastModifiedBy>Uživatel systému Windows</cp:lastModifiedBy>
  <cp:lastPrinted>2017-09-27T13:54:16Z</cp:lastPrinted>
  <dcterms:created xsi:type="dcterms:W3CDTF">2007-05-25T07:12:57Z</dcterms:created>
  <dcterms:modified xsi:type="dcterms:W3CDTF">2017-09-27T13:57:33Z</dcterms:modified>
  <cp:category/>
  <cp:version/>
  <cp:contentType/>
  <cp:contentStatus/>
</cp:coreProperties>
</file>