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925" activeTab="0"/>
  </bookViews>
  <sheets>
    <sheet name="závod" sheetId="1" r:id="rId1"/>
    <sheet name="60 m" sheetId="2" r:id="rId2"/>
    <sheet name="800 m" sheetId="3" r:id="rId3"/>
    <sheet name="míček" sheetId="4" r:id="rId4"/>
    <sheet name="dálka" sheetId="5" r:id="rId5"/>
    <sheet name="výška" sheetId="6" r:id="rId6"/>
    <sheet name="pořadí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<sst xmlns="http://schemas.openxmlformats.org/spreadsheetml/2006/main" count="259" uniqueCount="54">
  <si>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</si>
  <si>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</si>
  <si>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</si>
  <si>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</si>
  <si>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</si>
  <si>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</si>
  <si>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</si>
  <si>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</si>
  <si>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</si>
  <si>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</si>
  <si>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2.</t>
  </si>
  <si>
    <t>1.</t>
  </si>
  <si>
    <t>3.</t>
  </si>
  <si>
    <t>4.</t>
  </si>
  <si>
    <t>800 m</t>
  </si>
  <si>
    <t>60 m chlapci mladší</t>
  </si>
  <si>
    <t>nejlepší</t>
  </si>
  <si>
    <t>Výška chlapci mladší</t>
  </si>
  <si>
    <t>800 m chlapci</t>
  </si>
  <si>
    <t>26. 5. 2015 Jablonné v Podještědí</t>
  </si>
  <si>
    <t>Pořadí škol:</t>
  </si>
  <si>
    <t>Krajské kolo Atletického čtyřboje ZŠ - mladší žáci</t>
  </si>
  <si>
    <t>Atletický čtyřboj ZŠ - okresní kolo, mladší žáci</t>
  </si>
  <si>
    <t>Míček chlapci mladší, 4 POKUSY</t>
  </si>
  <si>
    <t>5.</t>
  </si>
  <si>
    <t>Dálka chlapci mladší, 4 pokusy</t>
  </si>
  <si>
    <t>ROČNÍK</t>
  </si>
  <si>
    <t>Mádlo Marek</t>
  </si>
  <si>
    <t>Jablonné v Podj.</t>
  </si>
  <si>
    <t>U Lesa Nový Bor</t>
  </si>
  <si>
    <t>Havlas Jakub</t>
  </si>
  <si>
    <t>Bělka Lukáš</t>
  </si>
  <si>
    <t>Školní Česká Lípa</t>
  </si>
  <si>
    <t>Kolomý Matěj</t>
  </si>
  <si>
    <t>Pecháček Petr</t>
  </si>
  <si>
    <t>Mach Vojtěch</t>
  </si>
  <si>
    <t>Fridrich Armin</t>
  </si>
  <si>
    <t>Janouch Tomáš</t>
  </si>
  <si>
    <t>Romanovský Matěj</t>
  </si>
  <si>
    <t>Polhoš Lukáš</t>
  </si>
  <si>
    <t>Mastný Miloslav</t>
  </si>
  <si>
    <t>Erben Tomáš</t>
  </si>
  <si>
    <t>Tulej František</t>
  </si>
  <si>
    <t>Macek Lukáš</t>
  </si>
  <si>
    <t>27. 9. 2017 Jablonné v Podještědí</t>
  </si>
  <si>
    <t>Cvikov</t>
  </si>
  <si>
    <t>Drapík Miroslav</t>
  </si>
  <si>
    <t>Eiselt Daniel</t>
  </si>
  <si>
    <t>Tíma Michal</t>
  </si>
  <si>
    <t>Chalupa Jan</t>
  </si>
  <si>
    <t>Schaffer Jáchym</t>
  </si>
  <si>
    <t>Jablonné v Podještědí</t>
  </si>
  <si>
    <t>U Lesa</t>
  </si>
  <si>
    <t>Sever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</si>
</sst>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</numFmts>
  <fonts count="45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44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2">
      <pane xSplit="1" ySplit="6" topLeftCell="B23" activePane="bottomRight" state="frozen"/>
      <selection pane="topLeft" activeCell="A2" sqref="A2"/>
      <selection pane="topRight" activeCell="B2" sqref="B2"/>
      <selection pane="bottomLeft" activeCell="A7" sqref="A7"/>
      <selection pane="bottomRight" activeCell="F38" sqref="F38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7.75390625" style="0" customWidth="1"/>
    <col min="4" max="4" width="18.00390625" style="0" customWidth="1"/>
    <col min="5" max="5" width="7.125" style="0" customWidth="1"/>
    <col min="6" max="7" width="5.625" style="0" customWidth="1"/>
    <col min="8" max="10" width="5.375" style="0" customWidth="1"/>
    <col min="11" max="11" width="6.375" style="0" customWidth="1"/>
    <col min="12" max="12" width="5.625" style="0" customWidth="1"/>
    <col min="13" max="13" width="3.00390625" style="0" customWidth="1"/>
    <col min="14" max="14" width="1.12109375" style="0" customWidth="1"/>
    <col min="15" max="15" width="7.125" style="22" customWidth="1"/>
    <col min="16" max="16" width="5.625" style="0" customWidth="1"/>
    <col min="17" max="17" width="9.00390625" style="0" customWidth="1"/>
  </cols>
  <sheetData>
    <row r="1" ht="23.25">
      <c r="A1" s="19"/>
    </row>
    <row r="2" spans="1:3" ht="23.25">
      <c r="A2" s="19"/>
      <c r="B2" s="30" t="s">
        <v>22</v>
      </c>
      <c r="C2" s="30"/>
    </row>
    <row r="4" spans="1:3" ht="15.75">
      <c r="A4" s="18"/>
      <c r="B4" s="18" t="s">
        <v>44</v>
      </c>
      <c r="C4" s="18"/>
    </row>
    <row r="6" spans="19:22" ht="12.75">
      <c r="S6" s="1"/>
      <c r="T6" s="1"/>
      <c r="U6" s="1"/>
      <c r="V6" s="1"/>
    </row>
    <row r="7" spans="1:22" ht="12.75">
      <c r="A7" s="2" t="s">
        <v>0</v>
      </c>
      <c r="B7" s="2" t="s">
        <v>1</v>
      </c>
      <c r="C7" s="2" t="s">
        <v>26</v>
      </c>
      <c r="D7" s="2" t="s">
        <v>2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3</v>
      </c>
      <c r="K7" s="2" t="s">
        <v>7</v>
      </c>
      <c r="L7" s="2" t="s">
        <v>3</v>
      </c>
      <c r="M7" s="33" t="s">
        <v>14</v>
      </c>
      <c r="N7" s="34"/>
      <c r="O7" s="35"/>
      <c r="P7" s="2" t="s">
        <v>3</v>
      </c>
      <c r="Q7" s="2" t="s">
        <v>8</v>
      </c>
      <c r="S7" s="3"/>
      <c r="T7" s="3"/>
      <c r="U7" s="3"/>
      <c r="V7" s="3"/>
    </row>
    <row r="8" spans="1:22" ht="12.75">
      <c r="A8" s="17"/>
      <c r="B8" s="14"/>
      <c r="C8" s="14"/>
      <c r="D8" s="21"/>
      <c r="E8" s="15"/>
      <c r="F8" s="7"/>
      <c r="G8" s="15"/>
      <c r="H8" s="7"/>
      <c r="I8" s="7"/>
      <c r="J8" s="7"/>
      <c r="K8" s="14"/>
      <c r="L8" s="7"/>
      <c r="M8" s="9"/>
      <c r="N8" s="10"/>
      <c r="O8" s="24"/>
      <c r="P8" s="7"/>
      <c r="Q8" s="10"/>
      <c r="S8" s="1"/>
      <c r="T8" s="1"/>
      <c r="U8" s="1"/>
      <c r="V8" s="1"/>
    </row>
    <row r="9" spans="1:17" ht="12.75">
      <c r="A9" s="16"/>
      <c r="B9" s="4" t="s">
        <v>27</v>
      </c>
      <c r="C9" s="4"/>
      <c r="D9" s="20" t="s">
        <v>28</v>
      </c>
      <c r="E9" s="5">
        <v>52.01</v>
      </c>
      <c r="F9" s="6">
        <f>IF(E9&lt;10,,IF(E9&lt;10,,SUM(5.33*(POWER((E9-10),1.1)))))</f>
        <v>325.39820935874036</v>
      </c>
      <c r="G9" s="5">
        <v>8.88</v>
      </c>
      <c r="H9" s="6">
        <f>IF(G9&lt;0.1,,IF(G9&gt;11.5,,SUM(58.015*(POWER((11.5-G9),1.81)))))</f>
        <v>331.6390282035737</v>
      </c>
      <c r="I9" s="7">
        <v>150</v>
      </c>
      <c r="J9" s="6">
        <f>IF(I9&lt;75,,IF(I9&lt;75,,SUM(0.8465*(POWER((I9-75),1.42)))))</f>
        <v>389.2368564555028</v>
      </c>
      <c r="K9" s="8">
        <v>0</v>
      </c>
      <c r="L9" s="6">
        <f>IF(K9&lt;220,,IF(K9&lt;220,,SUM(0.14354*(POWER((K9-220),1.4)))))</f>
        <v>0</v>
      </c>
      <c r="M9" s="9">
        <v>2</v>
      </c>
      <c r="N9" s="10" t="s">
        <v>9</v>
      </c>
      <c r="O9" s="23">
        <v>53.36</v>
      </c>
      <c r="P9" s="6">
        <f>IF((M9*60+O9)&lt;0.1,,IF((M9*60+O9)&gt;235,,SUM(0.13279*(POWER((235-(M9*60+O9)),1.85)))))</f>
        <v>271.90127024301415</v>
      </c>
      <c r="Q9" s="11">
        <f>SUM(F9,H9,J9,L9,P9)</f>
        <v>1318.175364260831</v>
      </c>
    </row>
    <row r="10" spans="1:17" ht="12.75">
      <c r="A10" s="16"/>
      <c r="B10" s="4" t="s">
        <v>33</v>
      </c>
      <c r="C10" s="4"/>
      <c r="D10" s="20" t="s">
        <v>28</v>
      </c>
      <c r="E10" s="5">
        <v>61.37</v>
      </c>
      <c r="F10" s="6">
        <f>IF(E10&lt;10,,IF(E10&lt;10,,SUM(5.33*(POWER((E10-10),1.1)))))</f>
        <v>405.9828905067855</v>
      </c>
      <c r="G10" s="5">
        <v>9.03</v>
      </c>
      <c r="H10" s="6">
        <f>IF(G10&lt;0.1,,IF(G10&gt;11.5,,SUM(58.015*(POWER((11.5-G10),1.81)))))</f>
        <v>298.07241205418813</v>
      </c>
      <c r="I10" s="7">
        <v>0</v>
      </c>
      <c r="J10" s="6">
        <f>IF(I10&lt;75,,IF(I10&lt;75,,SUM(0.8465*(POWER((I10-75),1.42)))))</f>
        <v>0</v>
      </c>
      <c r="K10" s="8">
        <v>462</v>
      </c>
      <c r="L10" s="6">
        <f>IF(K10&lt;220,,IF(K10&lt;220,,SUM(0.14354*(POWER((K10-220),1.4)))))</f>
        <v>312.11486579013877</v>
      </c>
      <c r="M10" s="9">
        <v>3</v>
      </c>
      <c r="N10" s="10" t="s">
        <v>9</v>
      </c>
      <c r="O10" s="32">
        <v>47.07</v>
      </c>
      <c r="P10" s="6">
        <f>IF((M10*60+O10)&lt;0.1,,IF((M10*60+O10)&gt;235,,SUM(0.13279*(POWER((235-(M10*60+O10)),1.85)))))</f>
        <v>6.1209772794879935</v>
      </c>
      <c r="Q10" s="11">
        <f>SUM(F10,H10,J10,L10,P10)</f>
        <v>1022.2911456306003</v>
      </c>
    </row>
    <row r="11" spans="1:17" ht="12.75">
      <c r="A11" s="16"/>
      <c r="B11" s="4" t="s">
        <v>34</v>
      </c>
      <c r="C11" s="4"/>
      <c r="D11" s="20" t="s">
        <v>28</v>
      </c>
      <c r="E11" s="5">
        <v>37.57</v>
      </c>
      <c r="F11" s="6">
        <f>IF(E11&lt;10,,IF(E11&lt;10,,SUM(5.33*(POWER((E11-10),1.1)))))</f>
        <v>204.74233491442328</v>
      </c>
      <c r="G11" s="5">
        <v>9.82</v>
      </c>
      <c r="H11" s="6">
        <f>IF(G11&lt;0.1,,IF(G11&gt;11.5,,SUM(58.015*(POWER((11.5-G11),1.81)))))</f>
        <v>148.37136648186475</v>
      </c>
      <c r="I11" s="7">
        <v>118</v>
      </c>
      <c r="J11" s="6">
        <f>IF(I11&lt;75,,IF(I11&lt;75,,SUM(0.8465*(POWER((I11-75),1.42)))))</f>
        <v>176.6656718590884</v>
      </c>
      <c r="K11" s="8">
        <v>0</v>
      </c>
      <c r="L11" s="6">
        <f>IF(K11&lt;220,,IF(K11&lt;220,,SUM(0.14354*(POWER((K11-220),1.4)))))</f>
        <v>0</v>
      </c>
      <c r="M11" s="9">
        <v>2</v>
      </c>
      <c r="N11" s="10" t="s">
        <v>9</v>
      </c>
      <c r="O11" s="23">
        <v>58.81</v>
      </c>
      <c r="P11" s="6">
        <f>IF((M11*60+O11)&lt;0.1,,IF((M11*60+O11)&gt;235,,SUM(0.13279*(POWER((235-(M11*60+O11)),1.85)))))</f>
        <v>229.10500681532992</v>
      </c>
      <c r="Q11" s="11">
        <f>SUM(F11,H11,J11,L11,P11)</f>
        <v>758.8843800707064</v>
      </c>
    </row>
    <row r="12" spans="1:17" ht="12.75">
      <c r="A12" s="16"/>
      <c r="B12" s="4" t="s">
        <v>35</v>
      </c>
      <c r="C12" s="4"/>
      <c r="D12" s="20" t="s">
        <v>28</v>
      </c>
      <c r="E12" s="5">
        <v>28.42</v>
      </c>
      <c r="F12" s="6">
        <f>IF(E12&lt;10,,IF(E12&lt;10,,SUM(5.33*(POWER((E12-10),1.1)))))</f>
        <v>131.38500365309014</v>
      </c>
      <c r="G12" s="5">
        <v>10.11</v>
      </c>
      <c r="H12" s="6">
        <f>IF(G12&lt;0.1,,IF(G12&gt;11.5,,SUM(58.015*(POWER((11.5-G12),1.81)))))</f>
        <v>105.29241456523029</v>
      </c>
      <c r="I12" s="7">
        <v>0</v>
      </c>
      <c r="J12" s="6">
        <f>IF(I12&lt;75,,IF(I12&lt;75,,SUM(0.8465*(POWER((I12-75),1.42)))))</f>
        <v>0</v>
      </c>
      <c r="K12" s="8">
        <v>378</v>
      </c>
      <c r="L12" s="6">
        <f>IF(K12&lt;220,,IF(K12&lt;220,,SUM(0.14354*(POWER((K12-220),1.4)))))</f>
        <v>171.82757606264494</v>
      </c>
      <c r="M12" s="9">
        <v>2</v>
      </c>
      <c r="N12" s="10" t="s">
        <v>9</v>
      </c>
      <c r="O12" s="23">
        <v>56.37</v>
      </c>
      <c r="P12" s="6">
        <f>IF((M12*60+O12)&lt;0.1,,IF((M12*60+O12)&gt;235,,SUM(0.13279*(POWER((235-(M12*60+O12)),1.85)))))</f>
        <v>247.8490023708967</v>
      </c>
      <c r="Q12" s="11">
        <f>SUM(F12,H12,J12,L12,P12)</f>
        <v>656.3539966518621</v>
      </c>
    </row>
    <row r="13" spans="1:17" ht="12.75">
      <c r="A13" s="16"/>
      <c r="B13" s="4" t="s">
        <v>36</v>
      </c>
      <c r="C13" s="4"/>
      <c r="D13" s="20" t="s">
        <v>28</v>
      </c>
      <c r="E13" s="5">
        <v>31.73</v>
      </c>
      <c r="F13" s="6">
        <f>IF(E13&lt;10,,IF(E13&lt;10,,SUM(5.33*(POWER((E13-10),1.1)))))</f>
        <v>157.57702902341472</v>
      </c>
      <c r="G13" s="5">
        <v>9.56</v>
      </c>
      <c r="H13" s="6">
        <f>IF(G13&lt;0.1,,IF(G13&gt;11.5,,SUM(58.015*(POWER((11.5-G13),1.81)))))</f>
        <v>192.51360548331616</v>
      </c>
      <c r="I13" s="7">
        <v>0</v>
      </c>
      <c r="J13" s="6">
        <f>IF(I13&lt;75,,IF(I13&lt;75,,SUM(0.8465*(POWER((I13-75),1.42)))))</f>
        <v>0</v>
      </c>
      <c r="K13" s="8">
        <v>423</v>
      </c>
      <c r="L13" s="6">
        <f>IF(K13&lt;220,,IF(K13&lt;220,,SUM(0.14354*(POWER((K13-220),1.4)))))</f>
        <v>244.04358433810987</v>
      </c>
      <c r="M13" s="9">
        <v>2</v>
      </c>
      <c r="N13" s="10" t="s">
        <v>9</v>
      </c>
      <c r="O13" s="23">
        <v>48.41</v>
      </c>
      <c r="P13" s="6">
        <f>IF((M13*60+O13)&lt;0.1,,IF((M13*60+O13)&gt;235,,SUM(0.13279*(POWER((235-(M13*60+O13)),1.85)))))</f>
        <v>313.6693243534827</v>
      </c>
      <c r="Q13" s="11">
        <f>SUM(F13,H13,J13,L13,P13)</f>
        <v>907.8035431983235</v>
      </c>
    </row>
    <row r="14" spans="1:17" ht="12.75">
      <c r="A14" s="16"/>
      <c r="B14" s="4"/>
      <c r="C14" s="4"/>
      <c r="D14" s="20"/>
      <c r="E14" s="5"/>
      <c r="F14" s="6"/>
      <c r="G14" s="5"/>
      <c r="H14" s="6"/>
      <c r="I14" s="7"/>
      <c r="J14" s="6"/>
      <c r="K14" s="8"/>
      <c r="L14" s="6"/>
      <c r="M14" s="9"/>
      <c r="N14" s="10"/>
      <c r="O14" s="23"/>
      <c r="P14" s="6"/>
      <c r="Q14" s="11">
        <f>SUM(Q9:Q13)-MIN(Q9:Q13)</f>
        <v>4007.154433160461</v>
      </c>
    </row>
    <row r="15" spans="1:17" ht="12.75">
      <c r="A15" s="17"/>
      <c r="B15" s="14"/>
      <c r="C15" s="14"/>
      <c r="D15" s="21"/>
      <c r="E15" s="15"/>
      <c r="F15" s="7"/>
      <c r="G15" s="15"/>
      <c r="H15" s="7"/>
      <c r="I15" s="7"/>
      <c r="J15" s="7"/>
      <c r="K15" s="14"/>
      <c r="L15" s="7"/>
      <c r="M15" s="9"/>
      <c r="N15" s="10"/>
      <c r="O15" s="24"/>
      <c r="P15" s="7"/>
      <c r="Q15" s="10"/>
    </row>
    <row r="16" spans="1:17" ht="12.75">
      <c r="A16" s="16"/>
      <c r="B16" s="4" t="s">
        <v>37</v>
      </c>
      <c r="C16" s="4"/>
      <c r="D16" s="20" t="s">
        <v>29</v>
      </c>
      <c r="E16" s="5">
        <v>46.42</v>
      </c>
      <c r="F16" s="6">
        <f>IF(E16&lt;10,,IF(E16&lt;10,,SUM(5.33*(POWER((E16-10),1.1)))))</f>
        <v>278.100099745378</v>
      </c>
      <c r="G16" s="5">
        <v>9.95</v>
      </c>
      <c r="H16" s="6">
        <f>IF(G16&lt;0.1,,IF(G16&gt;11.5,,SUM(58.015*(POWER((11.5-G16),1.81)))))</f>
        <v>128.2450674374952</v>
      </c>
      <c r="I16" s="7">
        <v>118</v>
      </c>
      <c r="J16" s="6">
        <f>IF(I16&lt;75,,IF(I16&lt;75,,SUM(0.8465*(POWER((I16-75),1.42)))))</f>
        <v>176.6656718590884</v>
      </c>
      <c r="K16" s="8">
        <v>0</v>
      </c>
      <c r="L16" s="6">
        <f>IF(K16&lt;220,,IF(K16&lt;220,,SUM(0.14354*(POWER((K16-220),1.4)))))</f>
        <v>0</v>
      </c>
      <c r="M16" s="9">
        <v>3</v>
      </c>
      <c r="N16" s="10" t="s">
        <v>9</v>
      </c>
      <c r="O16" s="23">
        <v>13.03</v>
      </c>
      <c r="P16" s="6">
        <f>IF((M16*60+O16)&lt;0.1,,IF((M16*60+O16)&gt;235,,SUM(0.13279*(POWER((235-(M16*60+O16)),1.85)))))</f>
        <v>133.53726094635806</v>
      </c>
      <c r="Q16" s="11">
        <f>SUM(F16,H16,J16,L16,P16)</f>
        <v>716.5480999883197</v>
      </c>
    </row>
    <row r="17" spans="1:17" ht="12.75">
      <c r="A17" s="16"/>
      <c r="B17" s="4" t="s">
        <v>30</v>
      </c>
      <c r="C17" s="4"/>
      <c r="D17" s="20" t="s">
        <v>29</v>
      </c>
      <c r="E17" s="5">
        <v>37.92</v>
      </c>
      <c r="F17" s="6">
        <f>IF(E17&lt;10,,IF(E17&lt;10,,SUM(5.33*(POWER((E17-10),1.1)))))</f>
        <v>207.6032578030124</v>
      </c>
      <c r="G17" s="5">
        <v>8.78</v>
      </c>
      <c r="H17" s="6">
        <f>IF(G17&lt;0.1,,IF(G17&gt;11.5,,SUM(58.015*(POWER((11.5-G17),1.81)))))</f>
        <v>354.9032798250555</v>
      </c>
      <c r="I17" s="7">
        <v>0</v>
      </c>
      <c r="J17" s="6">
        <f>IF(I17&lt;75,,IF(I17&lt;75,,SUM(0.8465*(POWER((I17-75),1.42)))))</f>
        <v>0</v>
      </c>
      <c r="K17" s="8">
        <v>443</v>
      </c>
      <c r="L17" s="6">
        <f>IF(K17&lt;220,,IF(K17&lt;220,,SUM(0.14354*(POWER((K17-220),1.4)))))</f>
        <v>278.35546362834685</v>
      </c>
      <c r="M17" s="9">
        <v>2</v>
      </c>
      <c r="N17" s="10" t="s">
        <v>9</v>
      </c>
      <c r="O17" s="23">
        <v>45.59</v>
      </c>
      <c r="P17" s="6">
        <f>IF((M17*60+O17)&lt;0.1,,IF((M17*60+O17)&gt;235,,SUM(0.13279*(POWER((235-(M17*60+O17)),1.85)))))</f>
        <v>338.68514849882786</v>
      </c>
      <c r="Q17" s="11">
        <f>SUM(F17,H17,J17,L17,P17)</f>
        <v>1179.5471497552426</v>
      </c>
    </row>
    <row r="18" spans="1:17" ht="12.75">
      <c r="A18" s="16"/>
      <c r="B18" s="4" t="s">
        <v>38</v>
      </c>
      <c r="C18" s="4"/>
      <c r="D18" s="20" t="s">
        <v>29</v>
      </c>
      <c r="E18" s="5">
        <v>39.75</v>
      </c>
      <c r="F18" s="6">
        <f>IF(E18&lt;10,,IF(E18&lt;10,,SUM(5.33*(POWER((E18-10),1.1)))))</f>
        <v>222.61933243118082</v>
      </c>
      <c r="G18" s="5">
        <v>10.25</v>
      </c>
      <c r="H18" s="6">
        <f>IF(G18&lt;0.1,,IF(G18&gt;11.5,,SUM(58.015*(POWER((11.5-G18),1.81)))))</f>
        <v>86.88552309306561</v>
      </c>
      <c r="I18" s="7">
        <v>122</v>
      </c>
      <c r="J18" s="6">
        <f>IF(I18&lt;75,,IF(I18&lt;75,,SUM(0.8465*(POWER((I18-75),1.42)))))</f>
        <v>200.44993544124327</v>
      </c>
      <c r="K18" s="8">
        <v>0</v>
      </c>
      <c r="L18" s="6">
        <f>IF(K18&lt;220,,IF(K18&lt;220,,SUM(0.14354*(POWER((K18-220),1.4)))))</f>
        <v>0</v>
      </c>
      <c r="M18" s="9">
        <v>2</v>
      </c>
      <c r="N18" s="10" t="s">
        <v>9</v>
      </c>
      <c r="O18" s="23">
        <v>57.29</v>
      </c>
      <c r="P18" s="6">
        <f>IF((M18*60+O18)&lt;0.1,,IF((M18*60+O18)&gt;235,,SUM(0.13279*(POWER((235-(M18*60+O18)),1.85)))))</f>
        <v>240.7020884109319</v>
      </c>
      <c r="Q18" s="11">
        <f>SUM(F18,H18,J18,L18,P18)</f>
        <v>750.6568793764216</v>
      </c>
    </row>
    <row r="19" spans="1:17" ht="12.75">
      <c r="A19" s="16"/>
      <c r="B19" s="4" t="s">
        <v>31</v>
      </c>
      <c r="C19" s="4"/>
      <c r="D19" s="20" t="s">
        <v>29</v>
      </c>
      <c r="E19" s="5">
        <v>31.25</v>
      </c>
      <c r="F19" s="6">
        <f>IF(E19&lt;10,,IF(E19&lt;10,,SUM(5.33*(POWER((E19-10),1.1)))))</f>
        <v>153.75244716575887</v>
      </c>
      <c r="G19" s="5">
        <v>10.02</v>
      </c>
      <c r="H19" s="6">
        <f>IF(G19&lt;0.1,,IF(G19&gt;11.5,,SUM(58.015*(POWER((11.5-G19),1.81)))))</f>
        <v>117.95436078887998</v>
      </c>
      <c r="I19" s="7">
        <v>0</v>
      </c>
      <c r="J19" s="6">
        <f>IF(I19&lt;75,,IF(I19&lt;75,,SUM(0.8465*(POWER((I19-75),1.42)))))</f>
        <v>0</v>
      </c>
      <c r="K19" s="8">
        <v>394</v>
      </c>
      <c r="L19" s="6">
        <f>IF(K19&lt;220,,IF(K19&lt;220,,SUM(0.14354*(POWER((K19-220),1.4)))))</f>
        <v>196.67170802334715</v>
      </c>
      <c r="M19" s="9">
        <v>2</v>
      </c>
      <c r="N19" s="10" t="s">
        <v>9</v>
      </c>
      <c r="O19" s="23">
        <v>42.02</v>
      </c>
      <c r="P19" s="6">
        <f>IF((M19*60+O19)&lt;0.1,,IF((M19*60+O19)&gt;235,,SUM(0.13279*(POWER((235-(M19*60+O19)),1.85)))))</f>
        <v>371.6143791342438</v>
      </c>
      <c r="Q19" s="11">
        <f>SUM(F19,H19,J19,L19,P19)</f>
        <v>839.9928951122298</v>
      </c>
    </row>
    <row r="20" spans="1:17" ht="12.75">
      <c r="A20" s="16"/>
      <c r="B20" s="4" t="s">
        <v>39</v>
      </c>
      <c r="C20" s="4"/>
      <c r="D20" s="20" t="s">
        <v>29</v>
      </c>
      <c r="E20" s="5">
        <v>32.67</v>
      </c>
      <c r="F20" s="6">
        <f>IF(E20&lt;10,,IF(E20&lt;10,,SUM(5.33*(POWER((E20-10),1.1)))))</f>
        <v>165.0911836020337</v>
      </c>
      <c r="G20" s="5">
        <v>9.2</v>
      </c>
      <c r="H20" s="6">
        <f>IF(G20&lt;0.1,,IF(G20&gt;11.5,,SUM(58.015*(POWER((11.5-G20),1.81)))))</f>
        <v>261.9797237009856</v>
      </c>
      <c r="I20" s="7">
        <v>0</v>
      </c>
      <c r="J20" s="6">
        <f>IF(I20&lt;75,,IF(I20&lt;75,,SUM(0.8465*(POWER((I20-75),1.42)))))</f>
        <v>0</v>
      </c>
      <c r="K20" s="8">
        <v>410</v>
      </c>
      <c r="L20" s="6">
        <f>IF(K20&lt;220,,IF(K20&lt;220,,SUM(0.14354*(POWER((K20-220),1.4)))))</f>
        <v>222.44773253252978</v>
      </c>
      <c r="M20" s="9">
        <v>2</v>
      </c>
      <c r="N20" s="10" t="s">
        <v>9</v>
      </c>
      <c r="O20" s="23">
        <v>52.02</v>
      </c>
      <c r="P20" s="6">
        <f>IF((M20*60+O20)&lt;0.1,,IF((M20*60+O20)&gt;235,,SUM(0.13279*(POWER((235-(M20*60+O20)),1.85)))))</f>
        <v>282.9373522553803</v>
      </c>
      <c r="Q20" s="11">
        <f>SUM(F20,H20,J20,L20,P20)</f>
        <v>932.4559920909294</v>
      </c>
    </row>
    <row r="21" spans="1:17" ht="12.75">
      <c r="A21" s="16"/>
      <c r="B21" s="4"/>
      <c r="C21" s="4"/>
      <c r="D21" s="20"/>
      <c r="E21" s="5"/>
      <c r="F21" s="6"/>
      <c r="G21" s="5"/>
      <c r="H21" s="6"/>
      <c r="I21" s="7"/>
      <c r="J21" s="6"/>
      <c r="K21" s="8"/>
      <c r="L21" s="6"/>
      <c r="M21" s="9"/>
      <c r="N21" s="10"/>
      <c r="O21" s="23"/>
      <c r="P21" s="6"/>
      <c r="Q21" s="11">
        <f>SUM(Q16:Q20)-MIN(Q16:Q20)</f>
        <v>3702.6529163348227</v>
      </c>
    </row>
    <row r="22" spans="1:17" ht="12.75">
      <c r="A22" s="17"/>
      <c r="B22" s="14"/>
      <c r="C22" s="14"/>
      <c r="D22" s="21"/>
      <c r="E22" s="15"/>
      <c r="F22" s="7"/>
      <c r="G22" s="15"/>
      <c r="H22" s="7"/>
      <c r="I22" s="7"/>
      <c r="J22" s="7"/>
      <c r="K22" s="14"/>
      <c r="L22" s="7"/>
      <c r="M22" s="9"/>
      <c r="N22" s="10"/>
      <c r="O22" s="24"/>
      <c r="P22" s="7"/>
      <c r="Q22" s="10"/>
    </row>
    <row r="23" spans="1:17" ht="12.75">
      <c r="A23" s="16"/>
      <c r="B23" s="4" t="s">
        <v>40</v>
      </c>
      <c r="C23" s="4"/>
      <c r="D23" s="20" t="s">
        <v>32</v>
      </c>
      <c r="E23" s="5">
        <v>39.32</v>
      </c>
      <c r="F23" s="6">
        <f>IF(E23&lt;10,,IF(E23&lt;10,,SUM(5.33*(POWER((E23-10),1.1)))))</f>
        <v>219.08244121821357</v>
      </c>
      <c r="G23" s="5">
        <v>9.73</v>
      </c>
      <c r="H23" s="6">
        <f>IF(G23&lt;0.1,,IF(G23&gt;11.5,,SUM(58.015*(POWER((11.5-G23),1.81)))))</f>
        <v>163.06918801884765</v>
      </c>
      <c r="I23" s="7">
        <v>0</v>
      </c>
      <c r="J23" s="6">
        <f>IF(I23&lt;75,,IF(I23&lt;75,,SUM(0.8465*(POWER((I23-75),1.42)))))</f>
        <v>0</v>
      </c>
      <c r="K23" s="8">
        <v>389</v>
      </c>
      <c r="L23" s="6">
        <f>IF(K23&lt;220,,IF(K23&lt;220,,SUM(0.14354*(POWER((K23-220),1.4)))))</f>
        <v>188.80536392208506</v>
      </c>
      <c r="M23" s="9">
        <v>2</v>
      </c>
      <c r="N23" s="10" t="s">
        <v>9</v>
      </c>
      <c r="O23" s="23">
        <v>50.49</v>
      </c>
      <c r="P23" s="6">
        <f>IF((M23*60+O23)&lt;0.1,,IF((M23*60+O23)&gt;235,,SUM(0.13279*(POWER((235-(M23*60+O23)),1.85)))))</f>
        <v>295.78449079917175</v>
      </c>
      <c r="Q23" s="11">
        <f>SUM(F23,H23,J23,L23,P23)</f>
        <v>866.7414839583181</v>
      </c>
    </row>
    <row r="24" spans="1:17" ht="12.75">
      <c r="A24" s="16"/>
      <c r="B24" s="4" t="s">
        <v>41</v>
      </c>
      <c r="C24" s="4"/>
      <c r="D24" s="20" t="s">
        <v>32</v>
      </c>
      <c r="E24" s="5">
        <v>32.48</v>
      </c>
      <c r="F24" s="6">
        <f>IF(E24&lt;10,,IF(E24&lt;10,,SUM(5.33*(POWER((E24-10),1.1)))))</f>
        <v>163.5698090215631</v>
      </c>
      <c r="G24" s="5">
        <v>10.87</v>
      </c>
      <c r="H24" s="6">
        <f>IF(G24&lt;0.1,,IF(G24&gt;11.5,,SUM(58.015*(POWER((11.5-G24),1.81)))))</f>
        <v>25.138924351990592</v>
      </c>
      <c r="I24" s="7">
        <v>0</v>
      </c>
      <c r="J24" s="6">
        <f>IF(I24&lt;75,,IF(I24&lt;75,,SUM(0.8465*(POWER((I24-75),1.42)))))</f>
        <v>0</v>
      </c>
      <c r="K24" s="8">
        <v>0</v>
      </c>
      <c r="L24" s="6">
        <f>IF(K24&lt;220,,IF(K24&lt;220,,SUM(0.14354*(POWER((K24-220),1.4)))))</f>
        <v>0</v>
      </c>
      <c r="M24" s="9">
        <v>3</v>
      </c>
      <c r="N24" s="10" t="s">
        <v>9</v>
      </c>
      <c r="O24" s="23">
        <v>22.78</v>
      </c>
      <c r="P24" s="6">
        <f>IF((M24*60+O24)&lt;0.1,,IF((M24*60+O24)&gt;235,,SUM(0.13279*(POWER((235-(M24*60+O24)),1.85)))))</f>
        <v>81.88372906897872</v>
      </c>
      <c r="Q24" s="11">
        <f>SUM(F24,H24,J24,L24,P24)</f>
        <v>270.5924624425324</v>
      </c>
    </row>
    <row r="25" spans="1:17" ht="12.75">
      <c r="A25" s="16"/>
      <c r="B25" s="4"/>
      <c r="C25" s="4"/>
      <c r="D25" s="20"/>
      <c r="E25" s="5"/>
      <c r="F25" s="6">
        <f>IF(E25&lt;10,,IF(E25&lt;10,,SUM(5.33*(POWER((E25-10),1.1)))))</f>
        <v>0</v>
      </c>
      <c r="G25" s="5"/>
      <c r="H25" s="6">
        <f>IF(G25&lt;0.1,,IF(G25&gt;11.5,,SUM(58.015*(POWER((11.5-G25),1.81)))))</f>
        <v>0</v>
      </c>
      <c r="I25" s="7"/>
      <c r="J25" s="6">
        <f>IF(I25&lt;75,,IF(I25&lt;75,,SUM(0.8465*(POWER((I25-75),1.42)))))</f>
        <v>0</v>
      </c>
      <c r="K25" s="8"/>
      <c r="L25" s="6">
        <f>IF(K25&lt;220,,IF(K25&lt;220,,SUM(0.14354*(POWER((K25-220),1.4)))))</f>
        <v>0</v>
      </c>
      <c r="M25" s="9"/>
      <c r="N25" s="10" t="s">
        <v>9</v>
      </c>
      <c r="O25" s="23"/>
      <c r="P25" s="6">
        <f>IF((M25*60+O25)&lt;0.1,,IF((M25*60+O25)&gt;235,,SUM(0.13279*(POWER((235-(M25*60+O25)),1.85)))))</f>
        <v>0</v>
      </c>
      <c r="Q25" s="11">
        <f>SUM(F25,H25,J25,L25,P25)</f>
        <v>0</v>
      </c>
    </row>
    <row r="26" spans="1:17" ht="12.75">
      <c r="A26" s="16"/>
      <c r="B26" s="4" t="s">
        <v>42</v>
      </c>
      <c r="C26" s="4"/>
      <c r="D26" s="20" t="s">
        <v>32</v>
      </c>
      <c r="E26" s="5">
        <v>33.35</v>
      </c>
      <c r="F26" s="6">
        <f>IF(E26&lt;10,,IF(E26&lt;10,,SUM(5.33*(POWER((E26-10),1.1)))))</f>
        <v>170.54648872537146</v>
      </c>
      <c r="G26" s="5">
        <v>10.3</v>
      </c>
      <c r="H26" s="6">
        <f>IF(G26&lt;0.1,,IF(G26&gt;11.5,,SUM(58.015*(POWER((11.5-G26),1.81)))))</f>
        <v>80.69717880319182</v>
      </c>
      <c r="I26" s="7">
        <v>0</v>
      </c>
      <c r="J26" s="6">
        <f>IF(I26&lt;75,,IF(I26&lt;75,,SUM(0.8465*(POWER((I26-75),1.42)))))</f>
        <v>0</v>
      </c>
      <c r="K26" s="8">
        <v>379</v>
      </c>
      <c r="L26" s="6">
        <f>IF(K26&lt;220,,IF(K26&lt;220,,SUM(0.14354*(POWER((K26-220),1.4)))))</f>
        <v>173.35202369920611</v>
      </c>
      <c r="M26" s="9">
        <v>3</v>
      </c>
      <c r="N26" s="10" t="s">
        <v>9</v>
      </c>
      <c r="O26" s="23">
        <v>52.08</v>
      </c>
      <c r="P26" s="6">
        <f>IF((M26*60+O26)&lt;0.1,,IF((M26*60+O26)&gt;235,,SUM(0.13279*(POWER((235-(M26*60+O26)),1.85)))))</f>
        <v>0.964103470236245</v>
      </c>
      <c r="Q26" s="11">
        <f>SUM(F26,H26,J26,L26,P26)</f>
        <v>425.55979469800565</v>
      </c>
    </row>
    <row r="27" spans="1:17" ht="12.75">
      <c r="A27" s="16"/>
      <c r="B27" s="4" t="s">
        <v>43</v>
      </c>
      <c r="C27" s="4"/>
      <c r="D27" s="20" t="s">
        <v>32</v>
      </c>
      <c r="E27" s="5">
        <v>39.04</v>
      </c>
      <c r="F27" s="6">
        <f>IF(E27&lt;10,,IF(E27&lt;10,,SUM(5.33*(POWER((E27-10),1.1)))))</f>
        <v>216.7821315523779</v>
      </c>
      <c r="G27" s="5">
        <v>11.06</v>
      </c>
      <c r="H27" s="6">
        <f>IF(G27&lt;0.1,,IF(G27&gt;11.5,,SUM(58.015*(POWER((11.5-G27),1.81)))))</f>
        <v>13.127730153652562</v>
      </c>
      <c r="I27" s="7">
        <v>0</v>
      </c>
      <c r="J27" s="6">
        <f>IF(I27&lt;75,,IF(I27&lt;75,,SUM(0.8465*(POWER((I27-75),1.42)))))</f>
        <v>0</v>
      </c>
      <c r="K27" s="8">
        <v>0</v>
      </c>
      <c r="L27" s="6">
        <f>IF(K27&lt;220,,IF(K27&lt;220,,SUM(0.14354*(POWER((K27-220),1.4)))))</f>
        <v>0</v>
      </c>
      <c r="M27" s="9">
        <v>4</v>
      </c>
      <c r="N27" s="10" t="s">
        <v>9</v>
      </c>
      <c r="O27" s="23">
        <v>52.5</v>
      </c>
      <c r="P27" s="6">
        <f>IF((M27*60+O27)&lt;0.1,,IF((M27*60+O27)&gt;235,,SUM(0.13279*(POWER((235-(M27*60+O27)),1.85)))))</f>
        <v>0</v>
      </c>
      <c r="Q27" s="11">
        <f>SUM(F27,H27,J27,L27,P27)</f>
        <v>229.90986170603045</v>
      </c>
    </row>
    <row r="28" spans="1:17" ht="12.75">
      <c r="A28" s="16"/>
      <c r="B28" s="4"/>
      <c r="C28" s="4"/>
      <c r="D28" s="20"/>
      <c r="E28" s="5"/>
      <c r="F28" s="6"/>
      <c r="G28" s="5"/>
      <c r="H28" s="6"/>
      <c r="I28" s="7"/>
      <c r="J28" s="6"/>
      <c r="K28" s="8"/>
      <c r="L28" s="6"/>
      <c r="M28" s="9"/>
      <c r="N28" s="10"/>
      <c r="O28" s="23"/>
      <c r="P28" s="6"/>
      <c r="Q28" s="11">
        <f>SUM(Q23:Q27)-MIN(Q23:Q27)</f>
        <v>1792.8036028048864</v>
      </c>
    </row>
    <row r="30" spans="1:17" ht="12.75">
      <c r="A30" s="16"/>
      <c r="B30" s="4" t="s">
        <v>46</v>
      </c>
      <c r="C30" s="4"/>
      <c r="D30" s="20" t="s">
        <v>45</v>
      </c>
      <c r="E30" s="5">
        <v>49.68</v>
      </c>
      <c r="F30" s="6">
        <f>IF(E30&lt;10,,IF(E30&lt;10,,SUM(5.33*(POWER((E30-10),1.1)))))</f>
        <v>305.60189214162074</v>
      </c>
      <c r="G30" s="5">
        <v>8.86</v>
      </c>
      <c r="H30" s="6">
        <f>IF(G30&lt;0.1,,IF(G30&gt;11.5,,SUM(58.015*(POWER((11.5-G30),1.81)))))</f>
        <v>336.2353757765521</v>
      </c>
      <c r="I30" s="7">
        <v>138</v>
      </c>
      <c r="J30" s="6">
        <f>IF(I30&lt;75,,IF(I30&lt;75,,SUM(0.8465*(POWER((I30-75),1.42)))))</f>
        <v>303.8719009255697</v>
      </c>
      <c r="K30" s="8">
        <v>0</v>
      </c>
      <c r="L30" s="6">
        <f>IF(K30&lt;220,,IF(K30&lt;220,,SUM(0.14354*(POWER((K30-220),1.4)))))</f>
        <v>0</v>
      </c>
      <c r="M30" s="9">
        <v>2</v>
      </c>
      <c r="N30" s="10" t="s">
        <v>9</v>
      </c>
      <c r="O30" s="23">
        <v>51.83</v>
      </c>
      <c r="P30" s="6">
        <f>IF((M30*60+O30)&lt;0.1,,IF((M30*60+O30)&gt;235,,SUM(0.13279*(POWER((235-(M30*60+O30)),1.85)))))</f>
        <v>284.51848870189144</v>
      </c>
      <c r="Q30" s="11">
        <f>SUM(F30,H30,J30,L30,P30)</f>
        <v>1230.227657545634</v>
      </c>
    </row>
    <row r="31" spans="1:17" ht="12.75">
      <c r="A31" s="16"/>
      <c r="B31" s="4" t="s">
        <v>47</v>
      </c>
      <c r="C31" s="4"/>
      <c r="D31" s="20" t="s">
        <v>45</v>
      </c>
      <c r="E31" s="5">
        <v>44.39</v>
      </c>
      <c r="F31" s="6">
        <f>IF(E31&lt;10,,IF(E31&lt;10,,SUM(5.33*(POWER((E31-10),1.1)))))</f>
        <v>261.09743323284226</v>
      </c>
      <c r="G31" s="5">
        <v>9.52</v>
      </c>
      <c r="H31" s="6">
        <f>IF(G31&lt;0.1,,IF(G31&gt;11.5,,SUM(58.015*(POWER((11.5-G31),1.81)))))</f>
        <v>199.75805050106462</v>
      </c>
      <c r="I31" s="7">
        <v>126</v>
      </c>
      <c r="J31" s="6">
        <f>IF(I31&lt;75,,IF(I31&lt;75,,SUM(0.8465*(POWER((I31-75),1.42)))))</f>
        <v>225.10057921611434</v>
      </c>
      <c r="K31" s="8">
        <v>0</v>
      </c>
      <c r="L31" s="6">
        <f>IF(K31&lt;220,,IF(K31&lt;220,,SUM(0.14354*(POWER((K31-220),1.4)))))</f>
        <v>0</v>
      </c>
      <c r="M31" s="9">
        <v>3</v>
      </c>
      <c r="N31" s="10" t="s">
        <v>9</v>
      </c>
      <c r="O31" s="23">
        <v>12.71</v>
      </c>
      <c r="P31" s="6">
        <f>IF((M31*60+O31)&lt;0.1,,IF((M31*60+O31)&gt;235,,SUM(0.13279*(POWER((235-(M31*60+O31)),1.85)))))</f>
        <v>135.4269471170361</v>
      </c>
      <c r="Q31" s="11">
        <f>SUM(F31,H31,J31,L31,P31)</f>
        <v>821.3830100670574</v>
      </c>
    </row>
    <row r="32" spans="1:17" ht="12.75">
      <c r="A32" s="16"/>
      <c r="B32" s="4" t="s">
        <v>48</v>
      </c>
      <c r="C32" s="4"/>
      <c r="D32" s="20" t="s">
        <v>45</v>
      </c>
      <c r="E32" s="5">
        <v>58.07</v>
      </c>
      <c r="F32" s="6">
        <f>IF(E32&lt;10,,IF(E32&lt;10,,SUM(5.33*(POWER((E32-10),1.1)))))</f>
        <v>377.3885707422917</v>
      </c>
      <c r="G32" s="5">
        <v>8.86</v>
      </c>
      <c r="H32" s="6">
        <f>IF(G32&lt;0.1,,IF(G32&gt;11.5,,SUM(58.015*(POWER((11.5-G32),1.81)))))</f>
        <v>336.2353757765521</v>
      </c>
      <c r="I32" s="7">
        <v>0</v>
      </c>
      <c r="J32" s="6">
        <f>IF(I32&lt;75,,IF(I32&lt;75,,SUM(0.8465*(POWER((I32-75),1.42)))))</f>
        <v>0</v>
      </c>
      <c r="K32" s="8">
        <v>452</v>
      </c>
      <c r="L32" s="6">
        <f>IF(K32&lt;220,,IF(K32&lt;220,,SUM(0.14354*(POWER((K32-220),1.4)))))</f>
        <v>294.2091130406491</v>
      </c>
      <c r="M32" s="9">
        <v>2</v>
      </c>
      <c r="N32" s="10" t="s">
        <v>9</v>
      </c>
      <c r="O32" s="23">
        <v>31.19</v>
      </c>
      <c r="P32" s="6">
        <f>IF((M32*60+O32)&lt;0.1,,IF((M32*60+O32)&gt;235,,SUM(0.13279*(POWER((235-(M32*60+O32)),1.85)))))</f>
        <v>480.0236955559768</v>
      </c>
      <c r="Q32" s="11">
        <f>SUM(F32,H32,J32,L32,P32)</f>
        <v>1487.8567551154697</v>
      </c>
    </row>
    <row r="33" spans="1:17" ht="12.75">
      <c r="A33" s="16"/>
      <c r="B33" s="4" t="s">
        <v>49</v>
      </c>
      <c r="C33" s="4"/>
      <c r="D33" s="20" t="s">
        <v>45</v>
      </c>
      <c r="E33" s="5">
        <v>39.3</v>
      </c>
      <c r="F33" s="6">
        <f>IF(E33&lt;10,,IF(E33&lt;10,,SUM(5.33*(POWER((E33-10),1.1)))))</f>
        <v>218.91806027392303</v>
      </c>
      <c r="G33" s="5">
        <v>9.5</v>
      </c>
      <c r="H33" s="6">
        <f>IF(G33&lt;0.1,,IF(G33&gt;11.5,,SUM(58.015*(POWER((11.5-G33),1.81)))))</f>
        <v>203.42512368859911</v>
      </c>
      <c r="I33" s="7">
        <v>0</v>
      </c>
      <c r="J33" s="6">
        <f>IF(I33&lt;75,,IF(I33&lt;75,,SUM(0.8465*(POWER((I33-75),1.42)))))</f>
        <v>0</v>
      </c>
      <c r="K33" s="8">
        <v>375</v>
      </c>
      <c r="L33" s="6">
        <f>IF(K33&lt;220,,IF(K33&lt;220,,SUM(0.14354*(POWER((K33-220),1.4)))))</f>
        <v>167.27741915487474</v>
      </c>
      <c r="M33" s="9">
        <v>3</v>
      </c>
      <c r="N33" s="10" t="s">
        <v>9</v>
      </c>
      <c r="O33" s="23">
        <v>13.02</v>
      </c>
      <c r="P33" s="6">
        <f>IF((M33*60+O33)&lt;0.1,,IF((M33*60+O33)&gt;235,,SUM(0.13279*(POWER((235-(M33*60+O33)),1.85)))))</f>
        <v>133.59612893511547</v>
      </c>
      <c r="Q33" s="11">
        <f>SUM(F33,H33,J33,L33,P33)</f>
        <v>723.2167320525125</v>
      </c>
    </row>
    <row r="34" spans="1:17" ht="12.75">
      <c r="A34" s="16"/>
      <c r="B34" s="4" t="s">
        <v>50</v>
      </c>
      <c r="C34" s="4"/>
      <c r="D34" s="20" t="s">
        <v>45</v>
      </c>
      <c r="E34" s="5">
        <v>47.9</v>
      </c>
      <c r="F34" s="6">
        <f>IF(E34&lt;10,,IF(E34&lt;10,,SUM(5.33*(POWER((E34-10),1.1)))))</f>
        <v>290.55632910617646</v>
      </c>
      <c r="G34" s="5">
        <v>9.05</v>
      </c>
      <c r="H34" s="6">
        <f>IF(G34&lt;0.1,,IF(G34&gt;11.5,,SUM(58.015*(POWER((11.5-G34),1.81)))))</f>
        <v>293.71823464930037</v>
      </c>
      <c r="I34" s="7">
        <v>0</v>
      </c>
      <c r="J34" s="6">
        <f>IF(I34&lt;75,,IF(I34&lt;75,,SUM(0.8465*(POWER((I34-75),1.42)))))</f>
        <v>0</v>
      </c>
      <c r="K34" s="8">
        <v>427</v>
      </c>
      <c r="L34" s="6">
        <f>IF(K34&lt;220,,IF(K34&lt;220,,SUM(0.14354*(POWER((K34-220),1.4)))))</f>
        <v>250.80224839007897</v>
      </c>
      <c r="M34" s="9">
        <v>2</v>
      </c>
      <c r="N34" s="10"/>
      <c r="O34" s="23">
        <v>52.09</v>
      </c>
      <c r="P34" s="6">
        <f>IF((M34*60+O34)&lt;0.1,,IF((M34*60+O34)&gt;235,,SUM(0.13279*(POWER((235-(M34*60+O34)),1.85)))))</f>
        <v>282.3558489486909</v>
      </c>
      <c r="Q34" s="11">
        <f>SUM(F34,H34,J34,L34,P34)</f>
        <v>1117.4326610942467</v>
      </c>
    </row>
    <row r="35" spans="1:17" ht="12.75">
      <c r="A35" s="17"/>
      <c r="B35" s="14"/>
      <c r="C35" s="14"/>
      <c r="D35" s="21"/>
      <c r="E35" s="15"/>
      <c r="F35" s="7"/>
      <c r="G35" s="15"/>
      <c r="H35" s="7"/>
      <c r="I35" s="7"/>
      <c r="J35" s="7"/>
      <c r="K35" s="14"/>
      <c r="L35" s="7"/>
      <c r="M35" s="9"/>
      <c r="N35" s="10"/>
      <c r="O35" s="24"/>
      <c r="P35" s="7"/>
      <c r="Q35" s="11">
        <f>SUM(Q30:Q34)-MIN(Q30:Q34)</f>
        <v>4656.900083822408</v>
      </c>
    </row>
    <row r="36" spans="1:9" ht="12.75">
      <c r="A36" s="12"/>
      <c r="I36" s="13"/>
    </row>
    <row r="37" spans="1:9" ht="12.75">
      <c r="A37" s="36"/>
      <c r="B37" s="37" t="s">
        <v>20</v>
      </c>
      <c r="C37" s="37"/>
      <c r="I37" s="13"/>
    </row>
    <row r="38" spans="1:9" ht="12.75">
      <c r="A38" s="36" t="s">
        <v>11</v>
      </c>
      <c r="B38" t="s">
        <v>45</v>
      </c>
      <c r="C38" s="39">
        <f>Q33</f>
        <v>723.2167320525125</v>
      </c>
      <c r="D38" s="31">
        <v>4656.900083822408</v>
      </c>
      <c r="I38" s="13"/>
    </row>
    <row r="39" spans="1:9" ht="12.75">
      <c r="A39" s="12" t="s">
        <v>10</v>
      </c>
      <c r="B39" s="37" t="s">
        <v>28</v>
      </c>
      <c r="C39" s="39">
        <f>Q14</f>
        <v>4007.154433160461</v>
      </c>
      <c r="D39" s="38">
        <v>4007.154433160461</v>
      </c>
      <c r="I39" s="13"/>
    </row>
    <row r="40" spans="1:9" ht="12.75">
      <c r="A40" s="12" t="s">
        <v>12</v>
      </c>
      <c r="B40" t="s">
        <v>29</v>
      </c>
      <c r="C40" s="39">
        <f>Q22</f>
        <v>0</v>
      </c>
      <c r="D40" s="31">
        <v>3702.6529163348227</v>
      </c>
      <c r="I40" s="13"/>
    </row>
    <row r="41" spans="1:9" ht="12.75">
      <c r="A41" s="12" t="s">
        <v>13</v>
      </c>
      <c r="B41" t="s">
        <v>32</v>
      </c>
      <c r="C41" s="39">
        <f>Q29</f>
        <v>0</v>
      </c>
      <c r="D41" s="31">
        <v>1792.8036028048864</v>
      </c>
      <c r="I41" s="13"/>
    </row>
    <row r="42" spans="1:4" ht="12.75">
      <c r="A42" s="12"/>
      <c r="D42" s="31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</sheetData>
  <sheetProtection/>
  <mergeCells count="1">
    <mergeCell ref="M7:O7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16384" width="9.125" style="13" customWidth="1"/>
  </cols>
  <sheetData>
    <row r="1" ht="15.75">
      <c r="B1" s="26" t="s">
        <v>15</v>
      </c>
    </row>
    <row r="4" spans="1:5" ht="15">
      <c r="A4" s="25"/>
      <c r="B4" s="14" t="s">
        <v>31</v>
      </c>
      <c r="C4" s="14" t="s">
        <v>29</v>
      </c>
      <c r="D4" s="14"/>
      <c r="E4" s="14"/>
    </row>
    <row r="5" spans="1:5" ht="15">
      <c r="A5" s="25"/>
      <c r="B5" s="14" t="s">
        <v>46</v>
      </c>
      <c r="C5" s="14" t="s">
        <v>45</v>
      </c>
      <c r="D5" s="14"/>
      <c r="E5" s="14"/>
    </row>
    <row r="6" spans="1:5" ht="15">
      <c r="A6" s="25" t="s">
        <v>11</v>
      </c>
      <c r="B6" s="14" t="s">
        <v>47</v>
      </c>
      <c r="C6" s="14" t="s">
        <v>45</v>
      </c>
      <c r="D6" s="14"/>
      <c r="E6" s="14"/>
    </row>
    <row r="7" spans="1:5" ht="15">
      <c r="A7" s="25"/>
      <c r="B7" s="14" t="s">
        <v>41</v>
      </c>
      <c r="C7" s="14" t="s">
        <v>32</v>
      </c>
      <c r="D7" s="14"/>
      <c r="E7" s="14"/>
    </row>
    <row r="8" spans="1:5" ht="15">
      <c r="A8" s="25"/>
      <c r="B8" s="14" t="s">
        <v>36</v>
      </c>
      <c r="C8" s="14" t="s">
        <v>28</v>
      </c>
      <c r="D8" s="14"/>
      <c r="E8" s="14"/>
    </row>
    <row r="9" spans="1:5" ht="15">
      <c r="A9" s="25"/>
      <c r="B9" s="14"/>
      <c r="C9" s="21"/>
      <c r="D9" s="14"/>
      <c r="E9" s="14"/>
    </row>
    <row r="10" spans="1:5" ht="15">
      <c r="A10" s="25"/>
      <c r="B10" s="14"/>
      <c r="C10" s="14"/>
      <c r="D10" s="14"/>
      <c r="E10" s="14"/>
    </row>
    <row r="11" spans="1:5" ht="15">
      <c r="A11" s="25"/>
      <c r="B11" s="14" t="s">
        <v>30</v>
      </c>
      <c r="C11" s="14" t="s">
        <v>29</v>
      </c>
      <c r="D11" s="14"/>
      <c r="E11" s="14"/>
    </row>
    <row r="12" spans="1:5" ht="15">
      <c r="A12" s="25"/>
      <c r="B12" s="14" t="s">
        <v>49</v>
      </c>
      <c r="C12" s="14" t="s">
        <v>45</v>
      </c>
      <c r="D12" s="14"/>
      <c r="E12" s="14"/>
    </row>
    <row r="13" spans="1:5" ht="15">
      <c r="A13" s="25" t="s">
        <v>10</v>
      </c>
      <c r="B13" s="14" t="s">
        <v>37</v>
      </c>
      <c r="C13" s="14" t="s">
        <v>29</v>
      </c>
      <c r="D13" s="14"/>
      <c r="E13" s="14"/>
    </row>
    <row r="14" spans="1:5" ht="15">
      <c r="A14" s="25"/>
      <c r="B14" s="14" t="s">
        <v>33</v>
      </c>
      <c r="C14" s="14" t="s">
        <v>28</v>
      </c>
      <c r="D14" s="14"/>
      <c r="E14" s="14"/>
    </row>
    <row r="15" spans="1:5" ht="15">
      <c r="A15" s="25"/>
      <c r="B15" s="14" t="s">
        <v>43</v>
      </c>
      <c r="C15" s="21" t="s">
        <v>32</v>
      </c>
      <c r="D15" s="14"/>
      <c r="E15" s="14"/>
    </row>
    <row r="16" spans="1:5" ht="15">
      <c r="A16" s="25"/>
      <c r="B16" s="14"/>
      <c r="C16" s="14"/>
      <c r="D16" s="14"/>
      <c r="E16" s="14"/>
    </row>
    <row r="17" spans="1:5" ht="15">
      <c r="A17" s="25"/>
      <c r="B17" s="14"/>
      <c r="C17" s="14"/>
      <c r="D17" s="14"/>
      <c r="E17" s="14"/>
    </row>
    <row r="18" spans="1:5" ht="15">
      <c r="A18" s="25"/>
      <c r="B18" s="14" t="s">
        <v>27</v>
      </c>
      <c r="C18" s="14" t="s">
        <v>28</v>
      </c>
      <c r="D18" s="14"/>
      <c r="E18" s="14"/>
    </row>
    <row r="19" spans="1:5" ht="15">
      <c r="A19" s="25"/>
      <c r="B19" s="14" t="s">
        <v>35</v>
      </c>
      <c r="C19" s="14" t="s">
        <v>28</v>
      </c>
      <c r="D19" s="14"/>
      <c r="E19" s="14"/>
    </row>
    <row r="20" spans="1:5" ht="15">
      <c r="A20" s="25"/>
      <c r="B20" s="14" t="s">
        <v>40</v>
      </c>
      <c r="C20" s="14" t="s">
        <v>32</v>
      </c>
      <c r="D20" s="14"/>
      <c r="E20" s="14"/>
    </row>
    <row r="21" spans="1:5" ht="15">
      <c r="A21" s="25" t="s">
        <v>12</v>
      </c>
      <c r="B21" s="14" t="s">
        <v>34</v>
      </c>
      <c r="C21" s="21" t="s">
        <v>28</v>
      </c>
      <c r="D21" s="14"/>
      <c r="E21" s="14"/>
    </row>
    <row r="22" spans="1:5" ht="15">
      <c r="A22" s="25"/>
      <c r="B22" s="14" t="s">
        <v>39</v>
      </c>
      <c r="C22" s="14" t="s">
        <v>29</v>
      </c>
      <c r="D22" s="14"/>
      <c r="E22" s="14"/>
    </row>
    <row r="23" spans="1:5" ht="15">
      <c r="A23" s="25"/>
      <c r="B23" s="14"/>
      <c r="C23" s="14"/>
      <c r="D23" s="14"/>
      <c r="E23" s="14"/>
    </row>
    <row r="24" spans="1:5" ht="15">
      <c r="A24" s="25"/>
      <c r="B24" s="14"/>
      <c r="C24" s="14"/>
      <c r="D24" s="14"/>
      <c r="E24" s="14"/>
    </row>
    <row r="25" spans="1:5" ht="15">
      <c r="A25" s="25"/>
      <c r="B25" s="14" t="s">
        <v>38</v>
      </c>
      <c r="C25" s="14" t="s">
        <v>29</v>
      </c>
      <c r="D25" s="14"/>
      <c r="E25" s="14"/>
    </row>
    <row r="26" spans="1:5" ht="15">
      <c r="A26" s="25"/>
      <c r="B26" s="14" t="s">
        <v>50</v>
      </c>
      <c r="C26" s="14" t="s">
        <v>45</v>
      </c>
      <c r="D26" s="14"/>
      <c r="E26" s="14"/>
    </row>
    <row r="27" spans="1:5" ht="15">
      <c r="A27" s="25" t="s">
        <v>13</v>
      </c>
      <c r="B27" s="14" t="s">
        <v>48</v>
      </c>
      <c r="C27" s="21" t="s">
        <v>45</v>
      </c>
      <c r="D27" s="14"/>
      <c r="E27" s="14"/>
    </row>
    <row r="28" spans="1:5" ht="15">
      <c r="A28" s="25"/>
      <c r="B28" s="14" t="s">
        <v>42</v>
      </c>
      <c r="C28" s="14" t="s">
        <v>32</v>
      </c>
      <c r="D28" s="14"/>
      <c r="E28" s="14"/>
    </row>
    <row r="29" spans="1:5" ht="15">
      <c r="A29" s="25"/>
      <c r="B29" s="14"/>
      <c r="C29" s="14"/>
      <c r="D29" s="14"/>
      <c r="E29" s="14"/>
    </row>
    <row r="30" spans="1:5" ht="15">
      <c r="A30" s="25"/>
      <c r="B30" s="14"/>
      <c r="C30" s="14"/>
      <c r="D30" s="14"/>
      <c r="E30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6" t="s">
        <v>18</v>
      </c>
    </row>
    <row r="4" spans="1:5" ht="15">
      <c r="A4" s="25"/>
      <c r="B4" s="14" t="s">
        <v>37</v>
      </c>
      <c r="C4" s="14" t="s">
        <v>52</v>
      </c>
      <c r="D4" s="14"/>
      <c r="E4" s="14"/>
    </row>
    <row r="5" spans="1:5" ht="15">
      <c r="A5" s="25"/>
      <c r="B5" s="14" t="s">
        <v>30</v>
      </c>
      <c r="C5" s="14" t="s">
        <v>52</v>
      </c>
      <c r="D5" s="14"/>
      <c r="E5" s="14"/>
    </row>
    <row r="6" spans="1:5" ht="15">
      <c r="A6" s="25"/>
      <c r="B6" s="14" t="s">
        <v>38</v>
      </c>
      <c r="C6" s="14" t="s">
        <v>52</v>
      </c>
      <c r="D6" s="14"/>
      <c r="E6" s="14"/>
    </row>
    <row r="7" spans="1:5" ht="15">
      <c r="A7" s="25"/>
      <c r="B7" s="14" t="s">
        <v>31</v>
      </c>
      <c r="C7" s="14" t="s">
        <v>52</v>
      </c>
      <c r="D7" s="14"/>
      <c r="E7" s="14"/>
    </row>
    <row r="8" spans="1:5" ht="15">
      <c r="A8" s="25"/>
      <c r="B8" s="14" t="s">
        <v>39</v>
      </c>
      <c r="C8" s="14" t="s">
        <v>52</v>
      </c>
      <c r="D8" s="14"/>
      <c r="E8" s="14"/>
    </row>
    <row r="9" spans="1:5" ht="15">
      <c r="A9" s="25" t="s">
        <v>11</v>
      </c>
      <c r="B9" s="14" t="s">
        <v>40</v>
      </c>
      <c r="C9" s="14" t="s">
        <v>53</v>
      </c>
      <c r="D9" s="14"/>
      <c r="E9" s="14"/>
    </row>
    <row r="10" spans="1:5" ht="15">
      <c r="A10" s="25"/>
      <c r="B10" s="14" t="s">
        <v>41</v>
      </c>
      <c r="C10" s="14" t="s">
        <v>53</v>
      </c>
      <c r="D10" s="14"/>
      <c r="E10" s="14"/>
    </row>
    <row r="11" spans="1:5" ht="15">
      <c r="A11" s="25"/>
      <c r="B11" s="14" t="s">
        <v>42</v>
      </c>
      <c r="C11" s="14" t="s">
        <v>53</v>
      </c>
      <c r="D11" s="14"/>
      <c r="E11" s="14"/>
    </row>
    <row r="12" spans="1:5" ht="15">
      <c r="A12" s="25"/>
      <c r="B12" s="14" t="s">
        <v>43</v>
      </c>
      <c r="C12" s="14" t="s">
        <v>53</v>
      </c>
      <c r="D12" s="14"/>
      <c r="E12" s="14"/>
    </row>
    <row r="13" spans="1:5" ht="15">
      <c r="A13" s="25"/>
      <c r="D13" s="14"/>
      <c r="E13" s="14"/>
    </row>
    <row r="14" spans="1:5" ht="15">
      <c r="A14" s="25"/>
      <c r="B14" s="14"/>
      <c r="C14" s="14"/>
      <c r="D14" s="14"/>
      <c r="E14" s="14"/>
    </row>
    <row r="15" spans="1:5" ht="15">
      <c r="A15" s="25"/>
      <c r="B15" s="14"/>
      <c r="C15" s="14"/>
      <c r="D15" s="14"/>
      <c r="E15" s="14"/>
    </row>
    <row r="16" spans="1:5" ht="15">
      <c r="A16" s="25"/>
      <c r="B16" s="14"/>
      <c r="C16" s="14"/>
      <c r="D16" s="14"/>
      <c r="E16" s="14"/>
    </row>
    <row r="17" spans="1:5" ht="15">
      <c r="A17" s="25"/>
      <c r="B17" s="14"/>
      <c r="C17" s="14"/>
      <c r="D17" s="14"/>
      <c r="E17" s="14"/>
    </row>
    <row r="18" spans="1:5" ht="15">
      <c r="A18" s="25"/>
      <c r="B18" s="14" t="s">
        <v>46</v>
      </c>
      <c r="C18" s="21" t="s">
        <v>45</v>
      </c>
      <c r="D18" s="14"/>
      <c r="E18" s="14"/>
    </row>
    <row r="19" spans="1:5" ht="15">
      <c r="A19" s="25"/>
      <c r="B19" s="14" t="s">
        <v>47</v>
      </c>
      <c r="C19" s="21" t="s">
        <v>45</v>
      </c>
      <c r="D19" s="14"/>
      <c r="E19" s="14"/>
    </row>
    <row r="20" spans="1:5" ht="15">
      <c r="A20" s="25"/>
      <c r="B20" s="14" t="s">
        <v>48</v>
      </c>
      <c r="C20" s="21" t="s">
        <v>45</v>
      </c>
      <c r="D20" s="14"/>
      <c r="E20" s="14"/>
    </row>
    <row r="21" spans="1:5" ht="15">
      <c r="A21" s="25" t="s">
        <v>10</v>
      </c>
      <c r="B21" s="14" t="s">
        <v>49</v>
      </c>
      <c r="C21" s="14" t="s">
        <v>45</v>
      </c>
      <c r="D21" s="14"/>
      <c r="E21" s="14"/>
    </row>
    <row r="22" spans="1:5" ht="15">
      <c r="A22" s="25"/>
      <c r="B22" s="14" t="s">
        <v>50</v>
      </c>
      <c r="C22" s="14" t="s">
        <v>45</v>
      </c>
      <c r="D22" s="14"/>
      <c r="E22" s="14"/>
    </row>
    <row r="23" spans="1:5" ht="15">
      <c r="A23" s="25"/>
      <c r="B23" s="14" t="s">
        <v>27</v>
      </c>
      <c r="C23" s="14" t="s">
        <v>51</v>
      </c>
      <c r="D23" s="14"/>
      <c r="E23" s="14"/>
    </row>
    <row r="24" spans="1:5" ht="15">
      <c r="A24" s="25"/>
      <c r="B24" s="14" t="s">
        <v>33</v>
      </c>
      <c r="C24" s="14" t="s">
        <v>51</v>
      </c>
      <c r="D24" s="14"/>
      <c r="E24" s="14"/>
    </row>
    <row r="25" spans="1:5" ht="15">
      <c r="A25" s="25"/>
      <c r="B25" s="14" t="s">
        <v>34</v>
      </c>
      <c r="C25" s="14" t="s">
        <v>51</v>
      </c>
      <c r="D25" s="14"/>
      <c r="E25" s="14"/>
    </row>
    <row r="26" spans="1:5" ht="15">
      <c r="A26" s="25"/>
      <c r="B26" s="14" t="s">
        <v>35</v>
      </c>
      <c r="C26" s="14" t="s">
        <v>51</v>
      </c>
      <c r="D26" s="14"/>
      <c r="E26" s="14"/>
    </row>
    <row r="27" spans="1:5" ht="15">
      <c r="A27" s="25"/>
      <c r="B27" s="14" t="s">
        <v>36</v>
      </c>
      <c r="C27" s="14" t="s">
        <v>51</v>
      </c>
      <c r="D27" s="14"/>
      <c r="E27" s="14"/>
    </row>
    <row r="28" spans="1:5" ht="15">
      <c r="A28" s="25"/>
      <c r="B28" s="14"/>
      <c r="C28" s="14"/>
      <c r="D28" s="14"/>
      <c r="E2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2.625" style="0" customWidth="1"/>
    <col min="2" max="2" width="22.625" style="0" customWidth="1"/>
    <col min="3" max="3" width="22.00390625" style="0" customWidth="1"/>
  </cols>
  <sheetData>
    <row r="1" ht="15.75">
      <c r="B1" s="27" t="s">
        <v>23</v>
      </c>
    </row>
    <row r="4" spans="1:7" ht="12.75">
      <c r="A4" s="8"/>
      <c r="B4" s="14" t="s">
        <v>27</v>
      </c>
      <c r="C4" s="21" t="s">
        <v>28</v>
      </c>
      <c r="D4" s="5"/>
      <c r="E4" s="8"/>
      <c r="F4" s="5"/>
      <c r="G4" s="8"/>
    </row>
    <row r="5" spans="1:7" ht="12.75">
      <c r="A5" s="8"/>
      <c r="B5" s="14" t="s">
        <v>33</v>
      </c>
      <c r="C5" s="21" t="s">
        <v>28</v>
      </c>
      <c r="D5" s="5"/>
      <c r="E5" s="8"/>
      <c r="F5" s="5"/>
      <c r="G5" s="8"/>
    </row>
    <row r="6" spans="1:7" ht="12.75">
      <c r="A6" s="8"/>
      <c r="B6" s="14" t="s">
        <v>34</v>
      </c>
      <c r="C6" s="21" t="s">
        <v>28</v>
      </c>
      <c r="D6" s="5"/>
      <c r="E6" s="8"/>
      <c r="F6" s="5"/>
      <c r="G6" s="8"/>
    </row>
    <row r="7" spans="1:7" ht="12.75">
      <c r="A7" s="8"/>
      <c r="B7" s="14" t="s">
        <v>35</v>
      </c>
      <c r="C7" s="21" t="s">
        <v>28</v>
      </c>
      <c r="D7" s="5"/>
      <c r="E7" s="8"/>
      <c r="F7" s="5"/>
      <c r="G7" s="8"/>
    </row>
    <row r="8" spans="1:7" ht="12.75">
      <c r="A8" s="8"/>
      <c r="B8" s="14" t="s">
        <v>36</v>
      </c>
      <c r="C8" s="21" t="s">
        <v>28</v>
      </c>
      <c r="D8" s="5"/>
      <c r="E8" s="8"/>
      <c r="F8" s="5"/>
      <c r="G8" s="8"/>
    </row>
    <row r="9" spans="1:7" ht="12.75">
      <c r="A9" s="8"/>
      <c r="B9" s="14" t="s">
        <v>37</v>
      </c>
      <c r="C9" s="21" t="s">
        <v>29</v>
      </c>
      <c r="D9" s="5"/>
      <c r="E9" s="8"/>
      <c r="F9" s="5"/>
      <c r="G9" s="8"/>
    </row>
    <row r="10" spans="1:7" ht="12.75">
      <c r="A10" s="8"/>
      <c r="B10" s="14" t="s">
        <v>30</v>
      </c>
      <c r="C10" s="21" t="s">
        <v>29</v>
      </c>
      <c r="D10" s="5"/>
      <c r="E10" s="8"/>
      <c r="F10" s="5"/>
      <c r="G10" s="8"/>
    </row>
    <row r="11" spans="1:7" ht="12.75">
      <c r="A11" s="8"/>
      <c r="B11" s="14" t="s">
        <v>38</v>
      </c>
      <c r="C11" s="21" t="s">
        <v>29</v>
      </c>
      <c r="D11" s="5"/>
      <c r="E11" s="8"/>
      <c r="F11" s="5"/>
      <c r="G11" s="8"/>
    </row>
    <row r="12" spans="1:7" ht="12.75">
      <c r="A12" s="8"/>
      <c r="B12" s="14" t="s">
        <v>31</v>
      </c>
      <c r="C12" s="21" t="s">
        <v>29</v>
      </c>
      <c r="D12" s="5"/>
      <c r="E12" s="8"/>
      <c r="F12" s="5"/>
      <c r="G12" s="8"/>
    </row>
    <row r="13" spans="1:7" ht="12.75">
      <c r="A13" s="8"/>
      <c r="B13" s="8" t="s">
        <v>39</v>
      </c>
      <c r="C13" s="8" t="s">
        <v>29</v>
      </c>
      <c r="D13" s="8"/>
      <c r="E13" s="8"/>
      <c r="F13" s="8"/>
      <c r="G13" s="8"/>
    </row>
    <row r="14" spans="1:7" ht="12.75">
      <c r="A14" s="8"/>
      <c r="B14" s="8" t="s">
        <v>40</v>
      </c>
      <c r="C14" s="8" t="s">
        <v>32</v>
      </c>
      <c r="D14" s="8"/>
      <c r="E14" s="8"/>
      <c r="F14" s="8"/>
      <c r="G14" s="8"/>
    </row>
    <row r="15" spans="1:7" ht="12.75">
      <c r="A15" s="8"/>
      <c r="B15" s="8" t="s">
        <v>41</v>
      </c>
      <c r="C15" s="8" t="s">
        <v>32</v>
      </c>
      <c r="D15" s="8"/>
      <c r="E15" s="8"/>
      <c r="F15" s="8"/>
      <c r="G15" s="8"/>
    </row>
    <row r="16" spans="1:7" ht="12.75">
      <c r="A16" s="8"/>
      <c r="B16" s="8" t="s">
        <v>42</v>
      </c>
      <c r="C16" s="8" t="s">
        <v>32</v>
      </c>
      <c r="D16" s="8"/>
      <c r="E16" s="8"/>
      <c r="F16" s="8"/>
      <c r="G16" s="8"/>
    </row>
    <row r="17" spans="1:7" ht="12.75">
      <c r="A17" s="8"/>
      <c r="B17" s="8" t="s">
        <v>43</v>
      </c>
      <c r="C17" s="8" t="s">
        <v>32</v>
      </c>
      <c r="D17" s="8"/>
      <c r="E17" s="8"/>
      <c r="F17" s="8"/>
      <c r="G17" s="8"/>
    </row>
    <row r="18" spans="1:7" ht="12.75">
      <c r="A18" s="8"/>
      <c r="B18" s="8" t="s">
        <v>46</v>
      </c>
      <c r="C18" s="8" t="s">
        <v>45</v>
      </c>
      <c r="D18" s="8"/>
      <c r="E18" s="8"/>
      <c r="F18" s="8"/>
      <c r="G18" s="8"/>
    </row>
    <row r="19" spans="1:7" ht="12.75">
      <c r="A19" s="8"/>
      <c r="B19" s="8" t="s">
        <v>47</v>
      </c>
      <c r="C19" s="8" t="s">
        <v>45</v>
      </c>
      <c r="D19" s="8"/>
      <c r="E19" s="8"/>
      <c r="F19" s="8"/>
      <c r="G19" s="8"/>
    </row>
    <row r="20" spans="1:7" ht="12.75">
      <c r="A20" s="8"/>
      <c r="B20" s="8" t="s">
        <v>48</v>
      </c>
      <c r="C20" s="8" t="s">
        <v>45</v>
      </c>
      <c r="D20" s="8"/>
      <c r="E20" s="8"/>
      <c r="F20" s="8"/>
      <c r="G20" s="8"/>
    </row>
    <row r="21" spans="1:7" ht="12.75">
      <c r="A21" s="8"/>
      <c r="B21" s="8" t="s">
        <v>49</v>
      </c>
      <c r="C21" s="8" t="s">
        <v>45</v>
      </c>
      <c r="D21" s="8"/>
      <c r="E21" s="8"/>
      <c r="F21" s="8"/>
      <c r="G21" s="8"/>
    </row>
    <row r="22" spans="1:7" ht="12.75">
      <c r="A22" s="8"/>
      <c r="B22" s="14" t="s">
        <v>50</v>
      </c>
      <c r="C22" s="21" t="s">
        <v>45</v>
      </c>
      <c r="D22" s="5"/>
      <c r="E22" s="8"/>
      <c r="F22" s="5"/>
      <c r="G22" s="8"/>
    </row>
    <row r="23" spans="1:7" ht="12.75">
      <c r="A23" s="8"/>
      <c r="B23" s="14"/>
      <c r="C23" s="21"/>
      <c r="D23" s="5"/>
      <c r="E23" s="8"/>
      <c r="F23" s="5"/>
      <c r="G23" s="8"/>
    </row>
    <row r="24" spans="1:7" ht="12.75">
      <c r="A24" s="8"/>
      <c r="B24" s="14"/>
      <c r="C24" s="21"/>
      <c r="D24" s="5"/>
      <c r="E24" s="8"/>
      <c r="F24" s="5"/>
      <c r="G24" s="8"/>
    </row>
    <row r="25" spans="1:7" ht="12.75">
      <c r="A25" s="8"/>
      <c r="B25" s="14"/>
      <c r="C25" s="21"/>
      <c r="D25" s="5"/>
      <c r="E25" s="8"/>
      <c r="F25" s="8"/>
      <c r="G25" s="8"/>
    </row>
    <row r="26" spans="1:7" ht="12.75">
      <c r="A26" s="8"/>
      <c r="B26" s="14"/>
      <c r="C26" s="21"/>
      <c r="D26" s="5"/>
      <c r="E26" s="8"/>
      <c r="F26" s="8"/>
      <c r="G26" s="8"/>
    </row>
    <row r="27" spans="1:7" ht="12.75">
      <c r="A27" s="8"/>
      <c r="B27" s="14"/>
      <c r="C27" s="21"/>
      <c r="D27" s="5"/>
      <c r="E27" s="8"/>
      <c r="F27" s="8"/>
      <c r="G27" s="8"/>
    </row>
    <row r="28" spans="1:7" ht="12.75">
      <c r="A28" s="8"/>
      <c r="B28" s="14"/>
      <c r="C28" s="21"/>
      <c r="D28" s="5"/>
      <c r="E28" s="8"/>
      <c r="F28" s="8"/>
      <c r="G28" s="8"/>
    </row>
    <row r="29" spans="1:7" ht="12.75">
      <c r="A29" s="8"/>
      <c r="B29" s="14"/>
      <c r="C29" s="21"/>
      <c r="D29" s="5"/>
      <c r="E29" s="8"/>
      <c r="F29" s="8"/>
      <c r="G29" s="8"/>
    </row>
    <row r="30" spans="1:7" ht="12.75">
      <c r="A30" s="8"/>
      <c r="B30" s="14"/>
      <c r="C30" s="21"/>
      <c r="D30" s="5"/>
      <c r="E30" s="8"/>
      <c r="F30" s="8"/>
      <c r="G3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19.625" style="0" customWidth="1"/>
  </cols>
  <sheetData>
    <row r="1" ht="15.75">
      <c r="B1" s="27" t="s">
        <v>25</v>
      </c>
    </row>
    <row r="3" spans="4:8" ht="12.75">
      <c r="D3" s="12" t="s">
        <v>11</v>
      </c>
      <c r="E3" s="12" t="s">
        <v>10</v>
      </c>
      <c r="F3" s="12" t="s">
        <v>12</v>
      </c>
      <c r="G3" s="12" t="s">
        <v>13</v>
      </c>
      <c r="H3" s="12" t="s">
        <v>16</v>
      </c>
    </row>
    <row r="4" spans="2:8" ht="12.75">
      <c r="B4" s="14" t="s">
        <v>33</v>
      </c>
      <c r="C4" s="21" t="s">
        <v>28</v>
      </c>
      <c r="D4" s="8"/>
      <c r="E4" s="8"/>
      <c r="F4" s="8"/>
      <c r="G4" s="8"/>
      <c r="H4" s="8"/>
    </row>
    <row r="5" spans="2:8" ht="12.75">
      <c r="B5" s="14" t="s">
        <v>35</v>
      </c>
      <c r="C5" s="21" t="s">
        <v>28</v>
      </c>
      <c r="D5" s="8"/>
      <c r="E5" s="8"/>
      <c r="F5" s="8"/>
      <c r="G5" s="8"/>
      <c r="H5" s="8"/>
    </row>
    <row r="6" spans="2:8" ht="12.75">
      <c r="B6" s="14" t="s">
        <v>36</v>
      </c>
      <c r="C6" s="21" t="s">
        <v>28</v>
      </c>
      <c r="D6" s="8"/>
      <c r="E6" s="8"/>
      <c r="F6" s="8"/>
      <c r="G6" s="8"/>
      <c r="H6" s="8"/>
    </row>
    <row r="7" spans="2:8" ht="12.75">
      <c r="B7" s="14" t="s">
        <v>30</v>
      </c>
      <c r="C7" s="21" t="s">
        <v>29</v>
      </c>
      <c r="D7" s="8"/>
      <c r="E7" s="8"/>
      <c r="F7" s="8"/>
      <c r="G7" s="8"/>
      <c r="H7" s="8"/>
    </row>
    <row r="8" spans="2:8" ht="12.75">
      <c r="B8" s="14" t="s">
        <v>31</v>
      </c>
      <c r="C8" s="21" t="s">
        <v>29</v>
      </c>
      <c r="D8" s="8"/>
      <c r="E8" s="8"/>
      <c r="F8" s="8"/>
      <c r="G8" s="8"/>
      <c r="H8" s="8"/>
    </row>
    <row r="9" spans="2:8" ht="12.75">
      <c r="B9" s="14" t="s">
        <v>39</v>
      </c>
      <c r="C9" s="21" t="s">
        <v>29</v>
      </c>
      <c r="D9" s="8"/>
      <c r="E9" s="8"/>
      <c r="F9" s="8"/>
      <c r="G9" s="8"/>
      <c r="H9" s="8"/>
    </row>
    <row r="10" spans="2:8" ht="12.75">
      <c r="B10" s="14" t="s">
        <v>40</v>
      </c>
      <c r="C10" s="21" t="s">
        <v>32</v>
      </c>
      <c r="D10" s="8"/>
      <c r="E10" s="8"/>
      <c r="F10" s="8"/>
      <c r="G10" s="8"/>
      <c r="H10" s="8"/>
    </row>
    <row r="11" spans="2:8" ht="12.75">
      <c r="B11" s="14" t="s">
        <v>42</v>
      </c>
      <c r="C11" s="21" t="s">
        <v>32</v>
      </c>
      <c r="D11" s="8"/>
      <c r="E11" s="8"/>
      <c r="F11" s="8"/>
      <c r="G11" s="8"/>
      <c r="H11" s="8"/>
    </row>
    <row r="12" spans="2:8" ht="12.75">
      <c r="B12" s="14" t="s">
        <v>48</v>
      </c>
      <c r="C12" s="21" t="s">
        <v>45</v>
      </c>
      <c r="D12" s="8"/>
      <c r="E12" s="8"/>
      <c r="F12" s="8"/>
      <c r="G12" s="8"/>
      <c r="H12" s="8"/>
    </row>
    <row r="13" spans="2:8" ht="12.75">
      <c r="B13" s="14" t="s">
        <v>49</v>
      </c>
      <c r="C13" s="21" t="s">
        <v>45</v>
      </c>
      <c r="D13" s="8"/>
      <c r="E13" s="8"/>
      <c r="F13" s="8"/>
      <c r="G13" s="8"/>
      <c r="H13" s="8"/>
    </row>
    <row r="14" spans="2:8" ht="12.75">
      <c r="B14" s="14" t="s">
        <v>50</v>
      </c>
      <c r="C14" s="21" t="s">
        <v>45</v>
      </c>
      <c r="D14" s="8"/>
      <c r="E14" s="8"/>
      <c r="F14" s="8"/>
      <c r="G14" s="8"/>
      <c r="H14" s="8"/>
    </row>
    <row r="15" spans="2:8" ht="12.75">
      <c r="B15" s="14"/>
      <c r="C15" s="21"/>
      <c r="D15" s="8"/>
      <c r="E15" s="8"/>
      <c r="F15" s="8"/>
      <c r="G15" s="8"/>
      <c r="H15" s="8"/>
    </row>
    <row r="16" spans="2:8" ht="12.75">
      <c r="B16" s="14"/>
      <c r="C16" s="21"/>
      <c r="D16" s="8"/>
      <c r="E16" s="8"/>
      <c r="F16" s="8"/>
      <c r="G16" s="8"/>
      <c r="H16" s="8"/>
    </row>
    <row r="17" spans="2:8" ht="12.75">
      <c r="B17" s="8"/>
      <c r="C17" s="8"/>
      <c r="D17" s="8"/>
      <c r="E17" s="8"/>
      <c r="F17" s="8"/>
      <c r="G17" s="8"/>
      <c r="H17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I36" sqref="I35:I36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spans="1:18" ht="15.75">
      <c r="A1" s="27" t="s">
        <v>17</v>
      </c>
      <c r="C1" s="12">
        <v>110</v>
      </c>
      <c r="D1" s="12">
        <v>114</v>
      </c>
      <c r="E1" s="12">
        <v>117</v>
      </c>
      <c r="F1" s="12">
        <v>120</v>
      </c>
      <c r="G1" s="12">
        <v>123</v>
      </c>
      <c r="H1" s="12">
        <v>126</v>
      </c>
      <c r="I1" s="12">
        <v>129</v>
      </c>
      <c r="J1" s="12">
        <v>132</v>
      </c>
      <c r="K1" s="12">
        <v>135</v>
      </c>
      <c r="L1" s="12">
        <v>138</v>
      </c>
      <c r="M1" s="12">
        <v>141</v>
      </c>
      <c r="N1" s="12">
        <v>144</v>
      </c>
      <c r="O1" s="12">
        <v>147</v>
      </c>
      <c r="P1" s="12">
        <v>150</v>
      </c>
      <c r="Q1" s="12">
        <v>153</v>
      </c>
      <c r="R1" s="12"/>
    </row>
    <row r="2" spans="1:17" ht="12.75">
      <c r="A2" s="14" t="s">
        <v>27</v>
      </c>
      <c r="B2" s="21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4" t="s">
        <v>34</v>
      </c>
      <c r="B3" s="21" t="s">
        <v>28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37</v>
      </c>
      <c r="B4" s="21" t="s">
        <v>29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38</v>
      </c>
      <c r="B5" s="21" t="s">
        <v>29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41</v>
      </c>
      <c r="B6" s="21" t="s">
        <v>32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43</v>
      </c>
      <c r="B7" s="21" t="s">
        <v>32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46</v>
      </c>
      <c r="B8" s="21" t="s">
        <v>45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47</v>
      </c>
      <c r="B9" s="21" t="s">
        <v>45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/>
      <c r="B10" s="21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/>
      <c r="B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/>
      <c r="B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/>
      <c r="B13" s="8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/>
      <c r="B14" s="8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/>
      <c r="B15" s="8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9"/>
    </sheetView>
  </sheetViews>
  <sheetFormatPr defaultColWidth="9.00390625" defaultRowHeight="12.75"/>
  <cols>
    <col min="1" max="1" width="7.375" style="28" customWidth="1"/>
    <col min="2" max="2" width="35.375" style="28" customWidth="1"/>
    <col min="3" max="16384" width="9.125" style="28" customWidth="1"/>
  </cols>
  <sheetData>
    <row r="1" spans="1:3" ht="15.75">
      <c r="A1" s="27" t="s">
        <v>21</v>
      </c>
      <c r="B1" s="27"/>
      <c r="C1" s="27"/>
    </row>
    <row r="2" spans="1:3" ht="15.75">
      <c r="A2" s="27" t="s">
        <v>19</v>
      </c>
      <c r="B2" s="27"/>
      <c r="C2" s="27"/>
    </row>
    <row r="4" spans="2:3" ht="15.75">
      <c r="B4" s="27" t="s">
        <v>20</v>
      </c>
      <c r="C4" s="29"/>
    </row>
    <row r="5" spans="1:3" ht="15">
      <c r="A5" s="28" t="s">
        <v>11</v>
      </c>
      <c r="B5" s="28" t="e">
        <f>závod!#REF!</f>
        <v>#REF!</v>
      </c>
      <c r="C5" s="29" t="e">
        <f>závod!#REF!</f>
        <v>#REF!</v>
      </c>
    </row>
    <row r="6" spans="1:3" ht="15">
      <c r="A6" s="28" t="s">
        <v>10</v>
      </c>
      <c r="B6" s="28" t="str">
        <f>závod!D26</f>
        <v>Školní Česká Lípa</v>
      </c>
      <c r="C6" s="29">
        <f>závod!Q28</f>
        <v>1792.8036028048864</v>
      </c>
    </row>
    <row r="7" spans="1:3" ht="15">
      <c r="A7" s="28" t="s">
        <v>12</v>
      </c>
      <c r="B7" s="28" t="e">
        <f>závod!#REF!</f>
        <v>#REF!</v>
      </c>
      <c r="C7" s="29" t="e">
        <f>závod!#REF!</f>
        <v>#REF!</v>
      </c>
    </row>
    <row r="8" spans="1:3" ht="15">
      <c r="A8" s="28" t="s">
        <v>13</v>
      </c>
      <c r="B8" s="28" t="str">
        <f>závod!D13</f>
        <v>Jablonné v Podj.</v>
      </c>
      <c r="C8" s="29">
        <f>závod!Q14</f>
        <v>4007.154433160461</v>
      </c>
    </row>
    <row r="9" spans="1:3" ht="15">
      <c r="A9" s="28" t="s">
        <v>24</v>
      </c>
      <c r="B9" s="28" t="str">
        <f>závod!D20</f>
        <v>U Lesa Nový Bor</v>
      </c>
      <c r="C9" s="29">
        <f>závod!Q21</f>
        <v>3702.6529163348227</v>
      </c>
    </row>
    <row r="10" ht="15">
      <c r="C10" s="29"/>
    </row>
    <row r="11" ht="15">
      <c r="C11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Uživatel systému Windows</cp:lastModifiedBy>
  <cp:lastPrinted>2017-09-27T12:19:49Z</cp:lastPrinted>
  <dcterms:created xsi:type="dcterms:W3CDTF">2007-05-25T07:12:57Z</dcterms:created>
  <dcterms:modified xsi:type="dcterms:W3CDTF">2017-09-27T12:19:51Z</dcterms:modified>
  <cp:category/>
  <cp:version/>
  <cp:contentType/>
  <cp:contentStatus/>
</cp:coreProperties>
</file>